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work\Исполнение\2023 год\Запад\Каскелен\Спецификация\"/>
    </mc:Choice>
  </mc:AlternateContent>
  <xr:revisionPtr revIDLastSave="0" documentId="13_ncr:1_{5DE9821B-FEFD-4F0D-9D99-672E9DE5EFDD}" xr6:coauthVersionLast="45" xr6:coauthVersionMax="45" xr10:uidLastSave="{00000000-0000-0000-0000-000000000000}"/>
  <bookViews>
    <workbookView xWindow="-120" yWindow="-120" windowWidth="29040" windowHeight="15840" tabRatio="751" firstSheet="1" activeTab="3" xr2:uid="{00000000-000D-0000-FFFF-FFFF00000000}"/>
  </bookViews>
  <sheets>
    <sheet name="Распределение работы" sheetId="1" state="hidden" r:id="rId1"/>
    <sheet name="Кабельный журнал" sheetId="3" r:id="rId2"/>
    <sheet name="свод кабелей" sheetId="4" r:id="rId3"/>
    <sheet name="спецификация общая" sheetId="2" r:id="rId4"/>
    <sheet name="Спецификации сегментов" sheetId="5" r:id="rId5"/>
    <sheet name="Смета оборудования и материалов" sheetId="6" state="hidden" r:id="rId6"/>
    <sheet name="Лист5" sheetId="7" state="hidden" r:id="rId7"/>
    <sheet name="Общий свод оборуд." sheetId="8" state="hidden" r:id="rId8"/>
    <sheet name="Общий свод матер." sheetId="9" state="hidden" r:id="rId9"/>
    <sheet name="Лист3" sheetId="10" state="hidden" r:id="rId10"/>
  </sheets>
  <definedNames>
    <definedName name="_xlnm._FilterDatabase" localSheetId="1" hidden="1">'Кабельный журнал'!$A$4:$G$335</definedName>
    <definedName name="_xlnm._FilterDatabase" localSheetId="4" hidden="1">'Спецификации сегментов'!$A$3:$Z$980</definedName>
    <definedName name="Z_847AB5C6_8C4C_4980_B0F5_7E98E9DB2F81_.wvu.FilterData" localSheetId="4" hidden="1">'Спецификации сегментов'!$A$3:$Z$654</definedName>
    <definedName name="Z_9332F6C9_DE87_4BFE_99D4_8538BE0A302F_.wvu.FilterData" localSheetId="4" hidden="1">'Спецификации сегментов'!$A$3:$Z$654</definedName>
  </definedNames>
  <calcPr calcId="191029"/>
  <customWorkbookViews>
    <customWorkbookView name="Фильтр 2" guid="{9332F6C9-DE87-4BFE-99D4-8538BE0A302F}" maximized="1" windowWidth="0" windowHeight="0" activeSheetId="0"/>
    <customWorkbookView name="Фильтр 1" guid="{847AB5C6-8C4C-4980-B0F5-7E98E9DB2F8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6" i="5" l="1"/>
  <c r="H705" i="5"/>
  <c r="H704" i="5"/>
  <c r="H703" i="5"/>
  <c r="H701" i="5"/>
  <c r="H700" i="5"/>
  <c r="H699" i="5"/>
  <c r="H698" i="5"/>
  <c r="H697" i="5"/>
  <c r="H696" i="5"/>
  <c r="H693" i="5"/>
  <c r="H692" i="5"/>
  <c r="AJ2" i="2" l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AI2" i="2"/>
  <c r="AH2" i="2"/>
  <c r="AG2" i="2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H618" i="5" l="1"/>
  <c r="G618" i="5" s="1"/>
  <c r="H165" i="5" l="1"/>
  <c r="G165" i="5" s="1"/>
  <c r="G119" i="5" l="1"/>
  <c r="G84" i="5"/>
  <c r="A48" i="10" l="1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X2" i="9"/>
  <c r="W2" i="9"/>
  <c r="V2" i="9"/>
  <c r="U2" i="9"/>
  <c r="T2" i="9"/>
  <c r="S2" i="9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G56" i="6"/>
  <c r="G55" i="6"/>
  <c r="G53" i="6"/>
  <c r="E53" i="6"/>
  <c r="G52" i="6"/>
  <c r="E52" i="6"/>
  <c r="G51" i="6"/>
  <c r="F51" i="6"/>
  <c r="E51" i="6"/>
  <c r="G49" i="6"/>
  <c r="G48" i="6"/>
  <c r="A48" i="6"/>
  <c r="G47" i="6"/>
  <c r="A47" i="6"/>
  <c r="G46" i="6"/>
  <c r="A46" i="6"/>
  <c r="G45" i="6"/>
  <c r="A45" i="6"/>
  <c r="G44" i="6"/>
  <c r="A44" i="6"/>
  <c r="G43" i="6"/>
  <c r="A43" i="6"/>
  <c r="G42" i="6"/>
  <c r="A42" i="6"/>
  <c r="G41" i="6"/>
  <c r="A41" i="6"/>
  <c r="G40" i="6"/>
  <c r="A40" i="6"/>
  <c r="G39" i="6"/>
  <c r="A39" i="6"/>
  <c r="G38" i="6"/>
  <c r="A38" i="6"/>
  <c r="G37" i="6"/>
  <c r="A37" i="6"/>
  <c r="G36" i="6"/>
  <c r="A36" i="6"/>
  <c r="G35" i="6"/>
  <c r="A35" i="6"/>
  <c r="G34" i="6"/>
  <c r="A34" i="6"/>
  <c r="G33" i="6"/>
  <c r="A33" i="6"/>
  <c r="G32" i="6"/>
  <c r="A32" i="6"/>
  <c r="G31" i="6"/>
  <c r="A31" i="6"/>
  <c r="G30" i="6"/>
  <c r="A30" i="6"/>
  <c r="G29" i="6"/>
  <c r="A29" i="6"/>
  <c r="G28" i="6"/>
  <c r="A28" i="6"/>
  <c r="G27" i="6"/>
  <c r="A27" i="6"/>
  <c r="G26" i="6"/>
  <c r="A26" i="6"/>
  <c r="G25" i="6"/>
  <c r="A25" i="6"/>
  <c r="G24" i="6"/>
  <c r="A24" i="6"/>
  <c r="G23" i="6"/>
  <c r="A23" i="6"/>
  <c r="G22" i="6"/>
  <c r="A22" i="6"/>
  <c r="G21" i="6"/>
  <c r="A21" i="6"/>
  <c r="G20" i="6"/>
  <c r="A20" i="6"/>
  <c r="G19" i="6"/>
  <c r="A19" i="6"/>
  <c r="G18" i="6"/>
  <c r="A18" i="6"/>
  <c r="G17" i="6"/>
  <c r="A17" i="6"/>
  <c r="G16" i="6"/>
  <c r="A16" i="6"/>
  <c r="G15" i="6"/>
  <c r="A15" i="6"/>
  <c r="G14" i="6"/>
  <c r="A14" i="6"/>
  <c r="G13" i="6"/>
  <c r="A13" i="6"/>
  <c r="G12" i="6"/>
  <c r="A12" i="6"/>
  <c r="G11" i="6"/>
  <c r="A11" i="6"/>
  <c r="G10" i="6"/>
  <c r="A10" i="6"/>
  <c r="G9" i="6"/>
  <c r="A9" i="6"/>
  <c r="G8" i="6"/>
  <c r="A8" i="6"/>
  <c r="G7" i="6"/>
  <c r="A7" i="6"/>
  <c r="G6" i="6"/>
  <c r="A6" i="6"/>
  <c r="G5" i="6"/>
  <c r="H791" i="5"/>
  <c r="H790" i="5"/>
  <c r="H789" i="5"/>
  <c r="H788" i="5"/>
  <c r="H787" i="5"/>
  <c r="H786" i="5"/>
  <c r="H785" i="5"/>
  <c r="H784" i="5"/>
  <c r="H783" i="5"/>
  <c r="H781" i="5"/>
  <c r="H780" i="5"/>
  <c r="H779" i="5"/>
  <c r="H774" i="5"/>
  <c r="H761" i="5"/>
  <c r="H760" i="5"/>
  <c r="H759" i="5"/>
  <c r="H758" i="5"/>
  <c r="H757" i="5"/>
  <c r="H756" i="5"/>
  <c r="H755" i="5"/>
  <c r="H754" i="5"/>
  <c r="H752" i="5"/>
  <c r="H751" i="5"/>
  <c r="H750" i="5"/>
  <c r="H749" i="5"/>
  <c r="H748" i="5"/>
  <c r="A748" i="5"/>
  <c r="A749" i="5" s="1"/>
  <c r="A750" i="5" s="1"/>
  <c r="A751" i="5" s="1"/>
  <c r="A752" i="5" s="1"/>
  <c r="H747" i="5"/>
  <c r="H746" i="5"/>
  <c r="H745" i="5"/>
  <c r="H744" i="5"/>
  <c r="H743" i="5"/>
  <c r="H742" i="5"/>
  <c r="H741" i="5"/>
  <c r="H740" i="5"/>
  <c r="H738" i="5"/>
  <c r="H733" i="5"/>
  <c r="H728" i="5"/>
  <c r="H727" i="5"/>
  <c r="H726" i="5"/>
  <c r="H725" i="5"/>
  <c r="H724" i="5"/>
  <c r="H723" i="5"/>
  <c r="H722" i="5"/>
  <c r="H721" i="5"/>
  <c r="H720" i="5"/>
  <c r="H718" i="5"/>
  <c r="H717" i="5"/>
  <c r="H716" i="5"/>
  <c r="H715" i="5"/>
  <c r="H714" i="5"/>
  <c r="A714" i="5"/>
  <c r="A715" i="5" s="1"/>
  <c r="A716" i="5" s="1"/>
  <c r="A717" i="5" s="1"/>
  <c r="A718" i="5" s="1"/>
  <c r="H713" i="5"/>
  <c r="H712" i="5"/>
  <c r="H711" i="5"/>
  <c r="H710" i="5"/>
  <c r="H708" i="5"/>
  <c r="H707" i="5"/>
  <c r="H689" i="5"/>
  <c r="H688" i="5"/>
  <c r="H687" i="5"/>
  <c r="H686" i="5"/>
  <c r="H685" i="5"/>
  <c r="H683" i="5"/>
  <c r="H679" i="5"/>
  <c r="H678" i="5"/>
  <c r="H677" i="5"/>
  <c r="H676" i="5"/>
  <c r="H674" i="5"/>
  <c r="H673" i="5"/>
  <c r="H91" i="5"/>
  <c r="H90" i="5"/>
  <c r="P45" i="2" s="1"/>
  <c r="H89" i="5"/>
  <c r="H88" i="5"/>
  <c r="H87" i="5"/>
  <c r="H86" i="5"/>
  <c r="H85" i="5"/>
  <c r="H82" i="5"/>
  <c r="H83" i="5" s="1"/>
  <c r="H77" i="5"/>
  <c r="H80" i="5" s="1"/>
  <c r="H72" i="5"/>
  <c r="H76" i="5" s="1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0" i="5"/>
  <c r="H49" i="5"/>
  <c r="H48" i="5"/>
  <c r="H47" i="5"/>
  <c r="O43" i="2" s="1"/>
  <c r="H46" i="5"/>
  <c r="H45" i="5"/>
  <c r="O41" i="2" s="1"/>
  <c r="H44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O38" i="2" s="1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AD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A46" i="2"/>
  <c r="AD45" i="2"/>
  <c r="T45" i="2"/>
  <c r="S45" i="2"/>
  <c r="R45" i="2"/>
  <c r="Q45" i="2"/>
  <c r="O45" i="2"/>
  <c r="N45" i="2"/>
  <c r="M45" i="2"/>
  <c r="L45" i="2"/>
  <c r="K45" i="2"/>
  <c r="J45" i="2"/>
  <c r="I45" i="2"/>
  <c r="H45" i="2"/>
  <c r="G45" i="2"/>
  <c r="F45" i="2"/>
  <c r="E45" i="2"/>
  <c r="A45" i="2"/>
  <c r="AD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A44" i="2"/>
  <c r="AD43" i="2"/>
  <c r="T43" i="2"/>
  <c r="S43" i="2"/>
  <c r="R43" i="2"/>
  <c r="Q43" i="2"/>
  <c r="P43" i="2"/>
  <c r="N43" i="2"/>
  <c r="M43" i="2"/>
  <c r="L43" i="2"/>
  <c r="K43" i="2"/>
  <c r="J43" i="2"/>
  <c r="I43" i="2"/>
  <c r="H43" i="2"/>
  <c r="G43" i="2"/>
  <c r="F43" i="2"/>
  <c r="E43" i="2"/>
  <c r="A43" i="2"/>
  <c r="AD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42" i="2"/>
  <c r="AD41" i="2"/>
  <c r="T41" i="2"/>
  <c r="S41" i="2"/>
  <c r="R41" i="2"/>
  <c r="Q41" i="2"/>
  <c r="P41" i="2"/>
  <c r="N41" i="2"/>
  <c r="M41" i="2"/>
  <c r="L41" i="2"/>
  <c r="K41" i="2"/>
  <c r="J41" i="2"/>
  <c r="I41" i="2"/>
  <c r="H41" i="2"/>
  <c r="G41" i="2"/>
  <c r="F41" i="2"/>
  <c r="E41" i="2"/>
  <c r="A41" i="2"/>
  <c r="AD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A40" i="2"/>
  <c r="AD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39" i="2"/>
  <c r="AD38" i="2"/>
  <c r="T38" i="2"/>
  <c r="S38" i="2"/>
  <c r="R38" i="2"/>
  <c r="Q38" i="2"/>
  <c r="P38" i="2"/>
  <c r="N38" i="2"/>
  <c r="M38" i="2"/>
  <c r="L38" i="2"/>
  <c r="K38" i="2"/>
  <c r="J38" i="2"/>
  <c r="I38" i="2"/>
  <c r="H38" i="2"/>
  <c r="G38" i="2"/>
  <c r="F38" i="2"/>
  <c r="E38" i="2"/>
  <c r="A38" i="2"/>
  <c r="AD37" i="2"/>
  <c r="T37" i="2"/>
  <c r="S37" i="2"/>
  <c r="R37" i="2"/>
  <c r="Q37" i="2"/>
  <c r="N37" i="2"/>
  <c r="M37" i="2"/>
  <c r="L37" i="2"/>
  <c r="K37" i="2"/>
  <c r="J37" i="2"/>
  <c r="I37" i="2"/>
  <c r="H37" i="2"/>
  <c r="G37" i="2"/>
  <c r="F37" i="2"/>
  <c r="E37" i="2"/>
  <c r="A37" i="2"/>
  <c r="AD36" i="2"/>
  <c r="T36" i="2"/>
  <c r="S36" i="2"/>
  <c r="R36" i="2"/>
  <c r="Q36" i="2"/>
  <c r="N36" i="2"/>
  <c r="M36" i="2"/>
  <c r="L36" i="2"/>
  <c r="K36" i="2"/>
  <c r="J36" i="2"/>
  <c r="I36" i="2"/>
  <c r="H36" i="2"/>
  <c r="G36" i="2"/>
  <c r="F36" i="2"/>
  <c r="E36" i="2"/>
  <c r="A36" i="2"/>
  <c r="A35" i="2"/>
  <c r="C34" i="2"/>
  <c r="A34" i="2"/>
  <c r="C33" i="2"/>
  <c r="A33" i="2"/>
  <c r="C32" i="2"/>
  <c r="A32" i="2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24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N23" i="2"/>
  <c r="M23" i="2"/>
  <c r="L23" i="2"/>
  <c r="K23" i="2"/>
  <c r="J23" i="2"/>
  <c r="I23" i="2"/>
  <c r="H23" i="2"/>
  <c r="G23" i="2"/>
  <c r="F23" i="2"/>
  <c r="E23" i="2"/>
  <c r="A23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A22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A2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A20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A19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O18" i="2"/>
  <c r="N18" i="2"/>
  <c r="M18" i="2"/>
  <c r="L18" i="2"/>
  <c r="K18" i="2"/>
  <c r="J18" i="2"/>
  <c r="I18" i="2"/>
  <c r="H18" i="2"/>
  <c r="G18" i="2"/>
  <c r="F18" i="2"/>
  <c r="E18" i="2"/>
  <c r="A18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17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A16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A15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A14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A13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A12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A11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A10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A9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A8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A7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A6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A5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C4" i="8" s="1"/>
  <c r="A4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O3" i="2"/>
  <c r="N3" i="2"/>
  <c r="M3" i="2"/>
  <c r="L3" i="2"/>
  <c r="K3" i="2"/>
  <c r="J3" i="2"/>
  <c r="I3" i="2"/>
  <c r="H3" i="2"/>
  <c r="G3" i="2"/>
  <c r="F3" i="2"/>
  <c r="E3" i="2"/>
  <c r="R2" i="2"/>
  <c r="O2" i="2"/>
  <c r="N2" i="2"/>
  <c r="M2" i="2"/>
  <c r="L2" i="2"/>
  <c r="K2" i="2"/>
  <c r="J2" i="2"/>
  <c r="I2" i="2"/>
  <c r="H2" i="2"/>
  <c r="G2" i="2"/>
  <c r="F2" i="2"/>
  <c r="AA12" i="4"/>
  <c r="AD35" i="2" s="1"/>
  <c r="Z12" i="4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E31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E30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E28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A2" i="4"/>
  <c r="AD25" i="2" s="1"/>
  <c r="Z2" i="4"/>
  <c r="AC25" i="2" s="1"/>
  <c r="Y2" i="4"/>
  <c r="AB25" i="2" s="1"/>
  <c r="X2" i="4"/>
  <c r="AA25" i="2" s="1"/>
  <c r="W2" i="4"/>
  <c r="Z25" i="2" s="1"/>
  <c r="V2" i="4"/>
  <c r="Y25" i="2" s="1"/>
  <c r="U2" i="4"/>
  <c r="X25" i="2" s="1"/>
  <c r="T2" i="4"/>
  <c r="W25" i="2" s="1"/>
  <c r="S2" i="4"/>
  <c r="V25" i="2" s="1"/>
  <c r="R2" i="4"/>
  <c r="U25" i="2" s="1"/>
  <c r="Q2" i="4"/>
  <c r="T25" i="2" s="1"/>
  <c r="P2" i="4"/>
  <c r="S25" i="2" s="1"/>
  <c r="O2" i="4"/>
  <c r="R25" i="2" s="1"/>
  <c r="N2" i="4"/>
  <c r="Q25" i="2" s="1"/>
  <c r="M2" i="4"/>
  <c r="P25" i="2" s="1"/>
  <c r="L2" i="4"/>
  <c r="O25" i="2" s="1"/>
  <c r="K2" i="4"/>
  <c r="N25" i="2" s="1"/>
  <c r="J2" i="4"/>
  <c r="M25" i="2" s="1"/>
  <c r="I2" i="4"/>
  <c r="L25" i="2" s="1"/>
  <c r="H2" i="4"/>
  <c r="K25" i="2" s="1"/>
  <c r="G2" i="4"/>
  <c r="J25" i="2" s="1"/>
  <c r="F2" i="4"/>
  <c r="I25" i="2" s="1"/>
  <c r="E2" i="4"/>
  <c r="H25" i="2" s="1"/>
  <c r="D2" i="4"/>
  <c r="G25" i="2" s="1"/>
  <c r="C2" i="4"/>
  <c r="F25" i="2" s="1"/>
  <c r="B2" i="4"/>
  <c r="E25" i="2" s="1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  <c r="O36" i="2" l="1"/>
  <c r="AT3" i="2"/>
  <c r="AN3" i="2"/>
  <c r="BD3" i="2"/>
  <c r="AF3" i="2"/>
  <c r="AS3" i="2"/>
  <c r="AG3" i="2"/>
  <c r="AV3" i="2"/>
  <c r="O23" i="2"/>
  <c r="AP3" i="2" s="1"/>
  <c r="AJ3" i="2"/>
  <c r="AW3" i="2"/>
  <c r="AK3" i="2"/>
  <c r="BA3" i="2"/>
  <c r="AO3" i="2"/>
  <c r="AL3" i="2"/>
  <c r="BB3" i="2"/>
  <c r="AM3" i="2"/>
  <c r="AU3" i="2"/>
  <c r="BC3" i="2"/>
  <c r="BE3" i="2"/>
  <c r="AI3" i="2"/>
  <c r="P3" i="2"/>
  <c r="AE3" i="2" s="1"/>
  <c r="AY3" i="2"/>
  <c r="AH3" i="2"/>
  <c r="AX3" i="2"/>
  <c r="AR3" i="2"/>
  <c r="AZ3" i="2"/>
  <c r="G16" i="3"/>
  <c r="F12" i="4"/>
  <c r="I35" i="2" s="1"/>
  <c r="R12" i="4"/>
  <c r="S12" i="4"/>
  <c r="V12" i="4"/>
  <c r="Q12" i="4"/>
  <c r="T35" i="2" s="1"/>
  <c r="E12" i="4"/>
  <c r="H35" i="2" s="1"/>
  <c r="U12" i="4"/>
  <c r="G48" i="3"/>
  <c r="P12" i="4"/>
  <c r="S35" i="2" s="1"/>
  <c r="O12" i="4"/>
  <c r="R35" i="2" s="1"/>
  <c r="D12" i="4"/>
  <c r="G35" i="2" s="1"/>
  <c r="K12" i="4"/>
  <c r="N35" i="2" s="1"/>
  <c r="I12" i="4"/>
  <c r="L35" i="2" s="1"/>
  <c r="T12" i="4"/>
  <c r="N12" i="4"/>
  <c r="Q35" i="2" s="1"/>
  <c r="H12" i="4"/>
  <c r="K35" i="2" s="1"/>
  <c r="W12" i="4"/>
  <c r="Y12" i="4"/>
  <c r="C12" i="4"/>
  <c r="F35" i="2" s="1"/>
  <c r="B12" i="4"/>
  <c r="E35" i="2" s="1"/>
  <c r="G12" i="4"/>
  <c r="J35" i="2" s="1"/>
  <c r="X12" i="4"/>
  <c r="L12" i="4"/>
  <c r="O35" i="2" s="1"/>
  <c r="G44" i="3"/>
  <c r="J12" i="4"/>
  <c r="M35" i="2" s="1"/>
  <c r="G76" i="3"/>
  <c r="G68" i="3"/>
  <c r="G328" i="3"/>
  <c r="G324" i="3"/>
  <c r="G320" i="3"/>
  <c r="G316" i="3"/>
  <c r="G312" i="3"/>
  <c r="G308" i="3"/>
  <c r="G304" i="3"/>
  <c r="G300" i="3"/>
  <c r="G296" i="3"/>
  <c r="G292" i="3"/>
  <c r="G288" i="3"/>
  <c r="G284" i="3"/>
  <c r="G280" i="3"/>
  <c r="G276" i="3"/>
  <c r="G272" i="3"/>
  <c r="G268" i="3"/>
  <c r="G264" i="3"/>
  <c r="G260" i="3"/>
  <c r="G256" i="3"/>
  <c r="G252" i="3"/>
  <c r="G248" i="3"/>
  <c r="G244" i="3"/>
  <c r="G240" i="3"/>
  <c r="G236" i="3"/>
  <c r="G232" i="3"/>
  <c r="G228" i="3"/>
  <c r="G224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G172" i="3"/>
  <c r="G168" i="3"/>
  <c r="G164" i="3"/>
  <c r="G160" i="3"/>
  <c r="G156" i="3"/>
  <c r="G152" i="3"/>
  <c r="G148" i="3"/>
  <c r="G144" i="3"/>
  <c r="G140" i="3"/>
  <c r="G136" i="3"/>
  <c r="G132" i="3"/>
  <c r="G128" i="3"/>
  <c r="G124" i="3"/>
  <c r="G120" i="3"/>
  <c r="G116" i="3"/>
  <c r="G112" i="3"/>
  <c r="G108" i="3"/>
  <c r="G104" i="3"/>
  <c r="G100" i="3"/>
  <c r="G96" i="3"/>
  <c r="G92" i="3"/>
  <c r="G88" i="3"/>
  <c r="G84" i="3"/>
  <c r="G80" i="3"/>
  <c r="G72" i="3"/>
  <c r="G64" i="3"/>
  <c r="G12" i="3"/>
  <c r="G32" i="3"/>
  <c r="G20" i="3"/>
  <c r="G52" i="3"/>
  <c r="G36" i="3"/>
  <c r="G24" i="3"/>
  <c r="G56" i="3"/>
  <c r="G40" i="3"/>
  <c r="G8" i="3"/>
  <c r="G327" i="3"/>
  <c r="G28" i="3"/>
  <c r="G60" i="3"/>
  <c r="G5" i="3"/>
  <c r="G9" i="3"/>
  <c r="G13" i="3"/>
  <c r="G17" i="3"/>
  <c r="G21" i="3"/>
  <c r="G25" i="3"/>
  <c r="G29" i="3"/>
  <c r="G33" i="3"/>
  <c r="G37" i="3"/>
  <c r="G41" i="3"/>
  <c r="G45" i="3"/>
  <c r="G49" i="3"/>
  <c r="G53" i="3"/>
  <c r="G57" i="3"/>
  <c r="G61" i="3"/>
  <c r="G65" i="3"/>
  <c r="G69" i="3"/>
  <c r="G73" i="3"/>
  <c r="G77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173" i="3"/>
  <c r="G177" i="3"/>
  <c r="G181" i="3"/>
  <c r="G185" i="3"/>
  <c r="G189" i="3"/>
  <c r="G193" i="3"/>
  <c r="G197" i="3"/>
  <c r="G201" i="3"/>
  <c r="G205" i="3"/>
  <c r="G209" i="3"/>
  <c r="G213" i="3"/>
  <c r="G217" i="3"/>
  <c r="G221" i="3"/>
  <c r="G225" i="3"/>
  <c r="G229" i="3"/>
  <c r="G233" i="3"/>
  <c r="G237" i="3"/>
  <c r="G241" i="3"/>
  <c r="G245" i="3"/>
  <c r="G249" i="3"/>
  <c r="G253" i="3"/>
  <c r="G257" i="3"/>
  <c r="G261" i="3"/>
  <c r="G265" i="3"/>
  <c r="G269" i="3"/>
  <c r="G273" i="3"/>
  <c r="G277" i="3"/>
  <c r="G281" i="3"/>
  <c r="G285" i="3"/>
  <c r="G289" i="3"/>
  <c r="G293" i="3"/>
  <c r="G297" i="3"/>
  <c r="G301" i="3"/>
  <c r="G305" i="3"/>
  <c r="G309" i="3"/>
  <c r="G313" i="3"/>
  <c r="G317" i="3"/>
  <c r="G321" i="3"/>
  <c r="G325" i="3"/>
  <c r="G332" i="3"/>
  <c r="G6" i="3"/>
  <c r="G10" i="3"/>
  <c r="G14" i="3"/>
  <c r="G18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206" i="3"/>
  <c r="G210" i="3"/>
  <c r="G214" i="3"/>
  <c r="G218" i="3"/>
  <c r="G222" i="3"/>
  <c r="G226" i="3"/>
  <c r="G230" i="3"/>
  <c r="G234" i="3"/>
  <c r="G238" i="3"/>
  <c r="G242" i="3"/>
  <c r="G246" i="3"/>
  <c r="G250" i="3"/>
  <c r="G254" i="3"/>
  <c r="G258" i="3"/>
  <c r="G262" i="3"/>
  <c r="G266" i="3"/>
  <c r="G270" i="3"/>
  <c r="G274" i="3"/>
  <c r="G278" i="3"/>
  <c r="G282" i="3"/>
  <c r="G286" i="3"/>
  <c r="G290" i="3"/>
  <c r="G294" i="3"/>
  <c r="G298" i="3"/>
  <c r="G302" i="3"/>
  <c r="G306" i="3"/>
  <c r="G310" i="3"/>
  <c r="G314" i="3"/>
  <c r="G318" i="3"/>
  <c r="G322" i="3"/>
  <c r="G326" i="3"/>
  <c r="G7" i="3"/>
  <c r="G11" i="3"/>
  <c r="G15" i="3"/>
  <c r="G19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207" i="3"/>
  <c r="G211" i="3"/>
  <c r="G215" i="3"/>
  <c r="G219" i="3"/>
  <c r="G223" i="3"/>
  <c r="G227" i="3"/>
  <c r="G231" i="3"/>
  <c r="G235" i="3"/>
  <c r="G239" i="3"/>
  <c r="G243" i="3"/>
  <c r="G247" i="3"/>
  <c r="G251" i="3"/>
  <c r="G255" i="3"/>
  <c r="G259" i="3"/>
  <c r="G263" i="3"/>
  <c r="G267" i="3"/>
  <c r="G271" i="3"/>
  <c r="G275" i="3"/>
  <c r="G279" i="3"/>
  <c r="G283" i="3"/>
  <c r="G287" i="3"/>
  <c r="G291" i="3"/>
  <c r="G295" i="3"/>
  <c r="G299" i="3"/>
  <c r="G303" i="3"/>
  <c r="G307" i="3"/>
  <c r="G311" i="3"/>
  <c r="G315" i="3"/>
  <c r="G319" i="3"/>
  <c r="G323" i="3"/>
  <c r="G329" i="3"/>
  <c r="G333" i="3"/>
  <c r="G330" i="3"/>
  <c r="G334" i="3"/>
  <c r="G335" i="3"/>
  <c r="M12" i="4"/>
  <c r="P35" i="2" s="1"/>
  <c r="G331" i="3"/>
  <c r="AB5" i="4"/>
  <c r="AB7" i="4"/>
  <c r="AB8" i="4"/>
  <c r="AE26" i="2"/>
  <c r="AE32" i="2"/>
  <c r="AE27" i="2"/>
  <c r="AE33" i="2"/>
  <c r="AE34" i="2"/>
  <c r="AE29" i="2"/>
  <c r="AE25" i="2"/>
  <c r="AB2" i="4"/>
  <c r="AB6" i="4"/>
  <c r="AB10" i="4"/>
  <c r="F30" i="2"/>
  <c r="AE30" i="2" s="1"/>
  <c r="F28" i="2"/>
  <c r="AE28" i="2" s="1"/>
  <c r="AB3" i="4"/>
  <c r="AB11" i="4"/>
  <c r="F31" i="2"/>
  <c r="AE31" i="2" s="1"/>
  <c r="AB4" i="4"/>
  <c r="AB9" i="4"/>
  <c r="O37" i="2"/>
  <c r="H81" i="5"/>
  <c r="P37" i="2" s="1"/>
  <c r="J67" i="5"/>
  <c r="AE21" i="2"/>
  <c r="H73" i="5"/>
  <c r="P18" i="2" s="1"/>
  <c r="AE18" i="2" s="1"/>
  <c r="H75" i="5"/>
  <c r="P36" i="2" s="1"/>
  <c r="AE36" i="2" s="1"/>
  <c r="J4" i="5"/>
  <c r="H74" i="5"/>
  <c r="AE5" i="2"/>
  <c r="H78" i="5"/>
  <c r="P22" i="2" s="1"/>
  <c r="AE22" i="2" s="1"/>
  <c r="H79" i="5"/>
  <c r="AE13" i="2"/>
  <c r="AE39" i="2"/>
  <c r="AE8" i="2"/>
  <c r="AE16" i="2"/>
  <c r="AE41" i="2"/>
  <c r="AE45" i="2"/>
  <c r="AE9" i="2"/>
  <c r="AE17" i="2"/>
  <c r="AE6" i="2"/>
  <c r="AE14" i="2"/>
  <c r="AE42" i="2"/>
  <c r="AE46" i="2"/>
  <c r="AE7" i="2"/>
  <c r="AE15" i="2"/>
  <c r="AE38" i="2"/>
  <c r="AE4" i="2"/>
  <c r="AE12" i="2"/>
  <c r="AE20" i="2"/>
  <c r="AE43" i="2"/>
  <c r="AE10" i="2"/>
  <c r="AE24" i="2"/>
  <c r="AE40" i="2"/>
  <c r="AE11" i="2"/>
  <c r="AE19" i="2"/>
  <c r="AE44" i="2"/>
  <c r="D4" i="8"/>
  <c r="AE35" i="2" l="1"/>
  <c r="AB12" i="4"/>
  <c r="AE37" i="2"/>
  <c r="P23" i="2"/>
  <c r="AE23" i="2" s="1"/>
  <c r="BF3" i="2" s="1"/>
  <c r="AQ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100-000001000000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42" authorId="0" shapeId="0" xr:uid="{00000000-0006-0000-0100-000002000000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16" authorId="0" shapeId="0" xr:uid="{AC0B1516-1E74-4A47-8C79-F5CC8126316F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717" authorId="0" shapeId="0" xr:uid="{F15AA6B0-3D3C-4148-8CAA-37B6149DA942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750" authorId="0" shapeId="0" xr:uid="{5369C2BC-053C-43BA-AED3-0BB534BEF446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751" authorId="0" shapeId="0" xr:uid="{FDE02FCD-121E-42FD-9AA0-6492BE7FD561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789" authorId="0" shapeId="0" xr:uid="{F4B96699-BF04-4EC7-8E7A-A806C20A0E35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790" authorId="0" shapeId="0" xr:uid="{1C0F07AC-AD6B-41E4-8501-19A11037BD31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3" authorId="0" shapeId="0" xr:uid="{00000000-0006-0000-0500-000001000000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  <comment ref="B44" authorId="0" shapeId="0" xr:uid="{00000000-0006-0000-0500-000002000000}">
      <text>
        <r>
          <rPr>
            <sz val="10"/>
            <color rgb="FF000000"/>
            <rFont val="Arial"/>
            <family val="2"/>
            <charset val="204"/>
            <scheme val="minor"/>
          </rPr>
          <t>равен количеству исполь.опор
	-Max Fedorenko</t>
        </r>
      </text>
    </comment>
  </commentList>
</comments>
</file>

<file path=xl/sharedStrings.xml><?xml version="1.0" encoding="utf-8"?>
<sst xmlns="http://schemas.openxmlformats.org/spreadsheetml/2006/main" count="4565" uniqueCount="656">
  <si>
    <t>№ п/п</t>
  </si>
  <si>
    <t>Проектировщик</t>
  </si>
  <si>
    <t>Номер сегмента</t>
  </si>
  <si>
    <t>Данные на user side</t>
  </si>
  <si>
    <t>спецификация</t>
  </si>
  <si>
    <t>Кол-во абонентов в сегменте</t>
  </si>
  <si>
    <t>загружено панорам на user side (шт)</t>
  </si>
  <si>
    <t>Топология сети</t>
  </si>
  <si>
    <t>Дата выполнения по плану</t>
  </si>
  <si>
    <t>Дата выполнения по факту</t>
  </si>
  <si>
    <t>Отбивка опор (дата)</t>
  </si>
  <si>
    <t>Дополнитель- ные опоры</t>
  </si>
  <si>
    <t>Разработана</t>
  </si>
  <si>
    <t>Поз.</t>
  </si>
  <si>
    <t>Наименование и технические характеристики</t>
  </si>
  <si>
    <t>Тип, марка, обозначение</t>
  </si>
  <si>
    <t>ед.изм.</t>
  </si>
  <si>
    <t>ИТОГО:</t>
  </si>
  <si>
    <t>Шкаф ПОН, сборка на кронштейне</t>
  </si>
  <si>
    <t>SNR-24</t>
  </si>
  <si>
    <t>шт</t>
  </si>
  <si>
    <t>Шкаф ПОН</t>
  </si>
  <si>
    <t>Кемел-3Ц</t>
  </si>
  <si>
    <t>Ответвитель оптический без корпуса</t>
  </si>
  <si>
    <t>90/10БК</t>
  </si>
  <si>
    <t>85/15БК</t>
  </si>
  <si>
    <t>80/20БК</t>
  </si>
  <si>
    <t>75/25БК</t>
  </si>
  <si>
    <t>70/30БК</t>
  </si>
  <si>
    <t>65/35БК</t>
  </si>
  <si>
    <t>60/40БК</t>
  </si>
  <si>
    <t>55/45БК</t>
  </si>
  <si>
    <t>50/50БК</t>
  </si>
  <si>
    <t>Ответвитель в миникорпусе</t>
  </si>
  <si>
    <t>90/10</t>
  </si>
  <si>
    <t>85/15</t>
  </si>
  <si>
    <t>80/20</t>
  </si>
  <si>
    <t>75/25</t>
  </si>
  <si>
    <t>70/30</t>
  </si>
  <si>
    <t>65/35</t>
  </si>
  <si>
    <t>60/40</t>
  </si>
  <si>
    <t>55/45</t>
  </si>
  <si>
    <t>50/50</t>
  </si>
  <si>
    <t>делитель планарный</t>
  </si>
  <si>
    <t>1х8</t>
  </si>
  <si>
    <t>1х4</t>
  </si>
  <si>
    <t>Кабель ВОК</t>
  </si>
  <si>
    <t>м</t>
  </si>
  <si>
    <t>Количество патчкордов</t>
  </si>
  <si>
    <t>SM1</t>
  </si>
  <si>
    <t>Адаптер</t>
  </si>
  <si>
    <t>SC/APC</t>
  </si>
  <si>
    <t>Планка адаптерная</t>
  </si>
  <si>
    <t>8SC</t>
  </si>
  <si>
    <t>Пигтейл</t>
  </si>
  <si>
    <t>Разъем SC/APC</t>
  </si>
  <si>
    <t>Разъем SC/UPC</t>
  </si>
  <si>
    <t>SC/UPC</t>
  </si>
  <si>
    <t>Узел крепления</t>
  </si>
  <si>
    <t>УК-Н лайт</t>
  </si>
  <si>
    <t>УК-Н/П</t>
  </si>
  <si>
    <t>Зажим для кабеля типа FTTH</t>
  </si>
  <si>
    <t>ODWAK</t>
  </si>
  <si>
    <t>Кронштейн</t>
  </si>
  <si>
    <t>Лайт-1</t>
  </si>
  <si>
    <t>Лента монтажная</t>
  </si>
  <si>
    <t>AISI 304</t>
  </si>
  <si>
    <t>Количество используемых столбов</t>
  </si>
  <si>
    <t>Кабельный журнал</t>
  </si>
  <si>
    <t xml:space="preserve">Кол-во данного </t>
  </si>
  <si>
    <t>тип кабеля</t>
  </si>
  <si>
    <t>длина (м)</t>
  </si>
  <si>
    <t>точка А</t>
  </si>
  <si>
    <t>точка Б</t>
  </si>
  <si>
    <t>Сегмент</t>
  </si>
  <si>
    <t>тип размера на проект</t>
  </si>
  <si>
    <t>SM16</t>
  </si>
  <si>
    <t>SM4</t>
  </si>
  <si>
    <t>SM1 (патчкорд)</t>
  </si>
  <si>
    <t>SM8</t>
  </si>
  <si>
    <t>SM2</t>
  </si>
  <si>
    <t>ВОК/Сегмент</t>
  </si>
  <si>
    <t>SM6</t>
  </si>
  <si>
    <t>SM12</t>
  </si>
  <si>
    <t>SM24</t>
  </si>
  <si>
    <t>SM32</t>
  </si>
  <si>
    <t>SM48</t>
  </si>
  <si>
    <t>Кол-во патчкордов</t>
  </si>
  <si>
    <t>Позиция</t>
  </si>
  <si>
    <t>Код продукции</t>
  </si>
  <si>
    <t>Поставщик</t>
  </si>
  <si>
    <t>кол-во на 1 изд.</t>
  </si>
  <si>
    <t>Всего</t>
  </si>
  <si>
    <t>Шкаф ПОН в составе</t>
  </si>
  <si>
    <t>Делитель оптический планарный в корпусе</t>
  </si>
  <si>
    <t>SC APC</t>
  </si>
  <si>
    <t>Ответвитель оптический в корпусе</t>
  </si>
  <si>
    <t>Лента монтажная (1 метр) с замком</t>
  </si>
  <si>
    <t>Кол-во (всего)</t>
  </si>
  <si>
    <t>Стоимость за единицу</t>
  </si>
  <si>
    <t>Стоимость итого:</t>
  </si>
  <si>
    <t>Стоимость ВСЕГО:</t>
  </si>
  <si>
    <t>Работы</t>
  </si>
  <si>
    <t>Установка ОРК</t>
  </si>
  <si>
    <t>SNR, Кемел</t>
  </si>
  <si>
    <t xml:space="preserve">Подвес кабеля SM1 </t>
  </si>
  <si>
    <t>Подвес прочего кабеля</t>
  </si>
  <si>
    <t>Активное ПОН оборудование</t>
  </si>
  <si>
    <t>OLT BDCOM GP3600-16B с 16 портами GPON (SFP), 4 комбо-портами, 4хSFP, 4 SFP+, 2 БП АC</t>
  </si>
  <si>
    <t>Модуль SFP GPON C++</t>
  </si>
  <si>
    <t>№ сегмента</t>
  </si>
  <si>
    <t>Шкаф Кэмел 3Ц</t>
  </si>
  <si>
    <t>Шкаф SNR 24</t>
  </si>
  <si>
    <t>отв. 90/10 б/к</t>
  </si>
  <si>
    <t>отв. 85/15 б/к</t>
  </si>
  <si>
    <t>отв. 80/20 б/к</t>
  </si>
  <si>
    <t>отв. 75/25 б/к</t>
  </si>
  <si>
    <t>отв. 70/30 б/к</t>
  </si>
  <si>
    <t>отв. 65/35 б/к</t>
  </si>
  <si>
    <t>отв. 60/40 б/к</t>
  </si>
  <si>
    <t>отв. 55/45 б/к</t>
  </si>
  <si>
    <t>отв. 50/50 б/к</t>
  </si>
  <si>
    <t>отв. 90/10 в м/корп.</t>
  </si>
  <si>
    <t>отв. 85/15 м/корп.</t>
  </si>
  <si>
    <t>отв. 80/20 м/корп.</t>
  </si>
  <si>
    <t>отв. 75/25 м/корп.</t>
  </si>
  <si>
    <t>отв. 70/30 м/корп.</t>
  </si>
  <si>
    <t>отв. 65/35 м/корп.</t>
  </si>
  <si>
    <t>отв. 60/40 м/корп.</t>
  </si>
  <si>
    <t>отв. 55/45 м/корп.</t>
  </si>
  <si>
    <t>отв. 50/50 м/корп.</t>
  </si>
  <si>
    <t>Сегмент №1</t>
  </si>
  <si>
    <t>Сегмент №2</t>
  </si>
  <si>
    <t>Сегмент №3</t>
  </si>
  <si>
    <t>Сегмент №4</t>
  </si>
  <si>
    <t>Сегмент №5</t>
  </si>
  <si>
    <t>Сегмент №6</t>
  </si>
  <si>
    <t>Сегмент №7</t>
  </si>
  <si>
    <t>Сегмент №8</t>
  </si>
  <si>
    <t>Сегмент №9</t>
  </si>
  <si>
    <t>Сегмент №10</t>
  </si>
  <si>
    <t>Сегмент №11</t>
  </si>
  <si>
    <t>Сегмент №12</t>
  </si>
  <si>
    <t>Сегмент №13</t>
  </si>
  <si>
    <t>Сегмент №14</t>
  </si>
  <si>
    <t>ВОК</t>
  </si>
  <si>
    <t>Сегмент №15</t>
  </si>
  <si>
    <t>Сегмент №16</t>
  </si>
  <si>
    <t>Сегмент №17</t>
  </si>
  <si>
    <t>Сегмент №18</t>
  </si>
  <si>
    <t>Сегмент №19</t>
  </si>
  <si>
    <t>Сегмент №20</t>
  </si>
  <si>
    <t>Сегмент №21</t>
  </si>
  <si>
    <t>Сегмент №22</t>
  </si>
  <si>
    <t>Сегмент №23</t>
  </si>
  <si>
    <t>Сегмент №24</t>
  </si>
  <si>
    <t>Сегмент №25</t>
  </si>
  <si>
    <t>Сегмент №26</t>
  </si>
  <si>
    <t>Сегмент №27</t>
  </si>
  <si>
    <t>Сегмент №28</t>
  </si>
  <si>
    <t>Сегмент №29</t>
  </si>
  <si>
    <t>Сегмент №30</t>
  </si>
  <si>
    <t>Количество в отдельных сегментах</t>
  </si>
  <si>
    <t>Лена</t>
  </si>
  <si>
    <t>ШОР №7.11.1</t>
  </si>
  <si>
    <t>ШОР №7.13.1</t>
  </si>
  <si>
    <t>ШОР №7.11.2</t>
  </si>
  <si>
    <t>ШОР №7.12.1</t>
  </si>
  <si>
    <t>ШОР №7.11.3</t>
  </si>
  <si>
    <t>ШОР №7.11.4</t>
  </si>
  <si>
    <t>ШОР №7.11.5</t>
  </si>
  <si>
    <t>ШОР №7.11.6</t>
  </si>
  <si>
    <t>ШОР №7.11.14</t>
  </si>
  <si>
    <t>ШОР №7.11.9</t>
  </si>
  <si>
    <t>ШОР №7.11.10</t>
  </si>
  <si>
    <t>ШОР №7.11.11</t>
  </si>
  <si>
    <t>ШОР №7.11.12</t>
  </si>
  <si>
    <t>ШОР №7.11.13</t>
  </si>
  <si>
    <t>ШОР №7.11.7</t>
  </si>
  <si>
    <t>ШОР №7.11.8</t>
  </si>
  <si>
    <t>7.11.1</t>
  </si>
  <si>
    <t>7.11.2</t>
  </si>
  <si>
    <t>7.11.3</t>
  </si>
  <si>
    <t>7.11.10</t>
  </si>
  <si>
    <t>7.11.11</t>
  </si>
  <si>
    <t>7.11.7 (5, 12)</t>
  </si>
  <si>
    <t>7.11.8 (4, 6, 9, 14, 13)</t>
  </si>
  <si>
    <t>Монтажные материалы</t>
  </si>
  <si>
    <t>Разъем</t>
  </si>
  <si>
    <t>ШОР №7.12.2</t>
  </si>
  <si>
    <t>ШОР №7.12.3</t>
  </si>
  <si>
    <t>ШОР №7.12.4</t>
  </si>
  <si>
    <t>ШОР №7.12.5</t>
  </si>
  <si>
    <t>ШОР №7.12.6</t>
  </si>
  <si>
    <t>ШОР №7.12.7</t>
  </si>
  <si>
    <t>ШОР №7.12.8</t>
  </si>
  <si>
    <t>ШОР №7.12.9</t>
  </si>
  <si>
    <t>ШОР №7.12.16</t>
  </si>
  <si>
    <t>ШОР №7.12.13</t>
  </si>
  <si>
    <t>ШОР №7.12.14</t>
  </si>
  <si>
    <t>ШОР №7.12.15</t>
  </si>
  <si>
    <t>ШОР №7.12.10</t>
  </si>
  <si>
    <t>ШОР №7.12.11</t>
  </si>
  <si>
    <t>ШОР №7.12.12</t>
  </si>
  <si>
    <t>7.12.1</t>
  </si>
  <si>
    <t>7.12.2</t>
  </si>
  <si>
    <t>7.12.4</t>
  </si>
  <si>
    <t>7.12.8 (5, 10, 13)</t>
  </si>
  <si>
    <t>7.12.9 (6, 11, 14)</t>
  </si>
  <si>
    <t>7.12.3 (16, 7, 12, 15)</t>
  </si>
  <si>
    <t>7.13.1</t>
  </si>
  <si>
    <t>7.13.2</t>
  </si>
  <si>
    <t>7.13.3 (6, 9)</t>
  </si>
  <si>
    <t>7.13.4 (7, 12, 10)</t>
  </si>
  <si>
    <t>7.13.5 (8, 13,11)</t>
  </si>
  <si>
    <t>ШОР №7.14.1</t>
  </si>
  <si>
    <t>ШОР №7.13.2</t>
  </si>
  <si>
    <t>ШОР №7.13.3</t>
  </si>
  <si>
    <t>ШОР №7.13.4</t>
  </si>
  <si>
    <t>ШОР №7.13.5</t>
  </si>
  <si>
    <t>ШОР №7.13.6</t>
  </si>
  <si>
    <t>ШОР №7.13.7</t>
  </si>
  <si>
    <t>ШОР №7.13.8</t>
  </si>
  <si>
    <t>ШОР №7.13.12</t>
  </si>
  <si>
    <t>ШОР №7.13.13</t>
  </si>
  <si>
    <t>ШОР №7.13.9</t>
  </si>
  <si>
    <t>ШОР №7.13.10</t>
  </si>
  <si>
    <t>ШОР №7.13.11</t>
  </si>
  <si>
    <t>ШОР №7.15.1</t>
  </si>
  <si>
    <t>ШОР №7.14.2</t>
  </si>
  <si>
    <t>ШОР №7.14.3</t>
  </si>
  <si>
    <t>ШОР №7.14.4</t>
  </si>
  <si>
    <t>ШОР №7.14.5</t>
  </si>
  <si>
    <t>ШОР №7.14.6</t>
  </si>
  <si>
    <t>ШОР №7.14.7</t>
  </si>
  <si>
    <t>ШОР №7.14.8</t>
  </si>
  <si>
    <t>ШОР №7.14.9</t>
  </si>
  <si>
    <t>ШОР №7.14.10</t>
  </si>
  <si>
    <t>ШОР №7.14.11</t>
  </si>
  <si>
    <t>ШОР №7.14.12</t>
  </si>
  <si>
    <t>ШОР №7.14.13</t>
  </si>
  <si>
    <t>ШОР №7.14.14</t>
  </si>
  <si>
    <t>ШОР №7.14.15</t>
  </si>
  <si>
    <t>ШОР №7.16.1</t>
  </si>
  <si>
    <t>ШОР №7.15.2</t>
  </si>
  <si>
    <t>ШОР №7.15.3</t>
  </si>
  <si>
    <t>ШОР №7.15.4</t>
  </si>
  <si>
    <t>ШОР №7.15.5</t>
  </si>
  <si>
    <t>ШОР №7.15.6</t>
  </si>
  <si>
    <t>ШОР №7.15.7</t>
  </si>
  <si>
    <t>ШОР №7.15.8</t>
  </si>
  <si>
    <t>ШОР №7.15.9</t>
  </si>
  <si>
    <t>ШОР №7.15.10</t>
  </si>
  <si>
    <t>ШОР №7.15.11</t>
  </si>
  <si>
    <t>ШОР №7.15.12</t>
  </si>
  <si>
    <t>ШОР №7.15.13</t>
  </si>
  <si>
    <t>ШОР №7.15.14</t>
  </si>
  <si>
    <t>ШОР №7.15.15</t>
  </si>
  <si>
    <t>7.15.1</t>
  </si>
  <si>
    <t>7.15.2</t>
  </si>
  <si>
    <t>7.15.11</t>
  </si>
  <si>
    <t>7.15.12</t>
  </si>
  <si>
    <t>7.15.7 (13)</t>
  </si>
  <si>
    <t>7.15.3 (5, 8, 14)</t>
  </si>
  <si>
    <t>7.15.4 (6, 9, 10, 15)</t>
  </si>
  <si>
    <t>ШОР №7.17.1</t>
  </si>
  <si>
    <t>ШОР №7.16.2</t>
  </si>
  <si>
    <t>ШОР №7.16.3</t>
  </si>
  <si>
    <t>ШОР №7.16.4</t>
  </si>
  <si>
    <t>ШОР №7.16.5</t>
  </si>
  <si>
    <t>ШОР №7.16.6</t>
  </si>
  <si>
    <t>ШОР №7.16.7</t>
  </si>
  <si>
    <t>ШОР №7.16.8</t>
  </si>
  <si>
    <t>ШОР №7.16.9</t>
  </si>
  <si>
    <t>ШОР №7.16.10</t>
  </si>
  <si>
    <t>ШОР №7.16.11</t>
  </si>
  <si>
    <t>ШОР №7.16.12</t>
  </si>
  <si>
    <t>ШОР №7.16.13</t>
  </si>
  <si>
    <t>ШОР №7.16.14</t>
  </si>
  <si>
    <t>УЗЕЛ</t>
  </si>
  <si>
    <t>ШОР №7.1.1</t>
  </si>
  <si>
    <t>ШОР №7.2.1</t>
  </si>
  <si>
    <t>ШОР №7.1.2</t>
  </si>
  <si>
    <t>ШОР №7.1.3</t>
  </si>
  <si>
    <t>ШОР №7.1.4</t>
  </si>
  <si>
    <t>ШОР №7.1.5</t>
  </si>
  <si>
    <t>ШОР №7.1.6</t>
  </si>
  <si>
    <t>ШОР №7.1.7</t>
  </si>
  <si>
    <t>ШОР №7.1.8</t>
  </si>
  <si>
    <t>ШОР №7.1.9</t>
  </si>
  <si>
    <t>ШОР №7.1.10</t>
  </si>
  <si>
    <t>ШОР №7.1.11</t>
  </si>
  <si>
    <t>ШОР №7.1.12</t>
  </si>
  <si>
    <t>ШОР №7.2.2</t>
  </si>
  <si>
    <t>ШОР №7.4.1</t>
  </si>
  <si>
    <t>ШОР №7.3.1</t>
  </si>
  <si>
    <t>ШОР №7.2.3</t>
  </si>
  <si>
    <t>ШОР №7.2.4</t>
  </si>
  <si>
    <t>ШОР №7.2.5</t>
  </si>
  <si>
    <t>ШОР №7.2.6</t>
  </si>
  <si>
    <t>ШОР №7.2.7</t>
  </si>
  <si>
    <t>ШОР №7.2.8</t>
  </si>
  <si>
    <t>ШОР №7.2.9</t>
  </si>
  <si>
    <t>ШОР №7.2.10</t>
  </si>
  <si>
    <t>ШОР №7.2.11</t>
  </si>
  <si>
    <t>ШОР №7.2.12</t>
  </si>
  <si>
    <t>ШОР №7.2.13</t>
  </si>
  <si>
    <t>ШОР №7.2.14</t>
  </si>
  <si>
    <t>ШОР №7.3.2</t>
  </si>
  <si>
    <t>ШОР №7.3.3</t>
  </si>
  <si>
    <t>ШОР №7.3.4</t>
  </si>
  <si>
    <t>ШОР №7.3.5</t>
  </si>
  <si>
    <t>ШОР №7.3.6</t>
  </si>
  <si>
    <t>ШОР №7.3.7</t>
  </si>
  <si>
    <t>ШОР №7.3.8</t>
  </si>
  <si>
    <t>ШОР №7.3.9</t>
  </si>
  <si>
    <t>ШОР №7.3.10</t>
  </si>
  <si>
    <t>ШОР №7.3.11</t>
  </si>
  <si>
    <t>ШОР №7.3.12</t>
  </si>
  <si>
    <t>ШОР №7.3.13</t>
  </si>
  <si>
    <t>ШОР №7.3.14</t>
  </si>
  <si>
    <t>ШОР №7.3.15</t>
  </si>
  <si>
    <t>ШОР №7.5.1</t>
  </si>
  <si>
    <t>ШОР №7.4.2</t>
  </si>
  <si>
    <t>ШОР №7.4.3</t>
  </si>
  <si>
    <t>ШОР №7.4.4</t>
  </si>
  <si>
    <t>ШОР №7.4.5</t>
  </si>
  <si>
    <t>ШОР №7.4.6</t>
  </si>
  <si>
    <t>ШОР №7.4.7</t>
  </si>
  <si>
    <t>ШОР №7.4.8</t>
  </si>
  <si>
    <t>ШОР №7.4.9</t>
  </si>
  <si>
    <t>ШОР №7.4.10</t>
  </si>
  <si>
    <t>ШОР №7.4.11</t>
  </si>
  <si>
    <t>ШОР №7.4.12</t>
  </si>
  <si>
    <t>ШОР №7.4.13</t>
  </si>
  <si>
    <t>ШОР №7.4.14</t>
  </si>
  <si>
    <t>ШОР №7.4.15</t>
  </si>
  <si>
    <t>ШОР №7.6.1</t>
  </si>
  <si>
    <t>ШОР №7.5.2</t>
  </si>
  <si>
    <t>ШОР №7.5.3</t>
  </si>
  <si>
    <t>ШОР №7.5.4</t>
  </si>
  <si>
    <t>ШОР №7.5.5</t>
  </si>
  <si>
    <t>ШОР №7.5.6</t>
  </si>
  <si>
    <t>ШОР №7.5.7</t>
  </si>
  <si>
    <t>ШОР №7.5.8</t>
  </si>
  <si>
    <t>ШОР №7.5.9</t>
  </si>
  <si>
    <t>ШОР №7.5.10</t>
  </si>
  <si>
    <t>ШОР №7.5.11</t>
  </si>
  <si>
    <t>ШОР №7.5.12</t>
  </si>
  <si>
    <t>ШОР №7.5.13</t>
  </si>
  <si>
    <t>ШОР №7.5.14</t>
  </si>
  <si>
    <t>ШОР №7.5.15</t>
  </si>
  <si>
    <t>ШОР №7.6.2</t>
  </si>
  <si>
    <t>ШОР №7.6.3</t>
  </si>
  <si>
    <t>ШОР №7.6.4</t>
  </si>
  <si>
    <t>ШОР №7.6.5</t>
  </si>
  <si>
    <t>ШОР №7.6.6</t>
  </si>
  <si>
    <t>ШОР №7.6.7</t>
  </si>
  <si>
    <t>ШОР №7.6.8</t>
  </si>
  <si>
    <t>ШОР №7.6.9</t>
  </si>
  <si>
    <t>ШОР №7.6.10</t>
  </si>
  <si>
    <t>ШОР №7.6.11</t>
  </si>
  <si>
    <t>ШОР №7.6.12</t>
  </si>
  <si>
    <t>ШОР №7.6.13</t>
  </si>
  <si>
    <t>ШОР №7.6.14</t>
  </si>
  <si>
    <t>ШОР №7.6.15</t>
  </si>
  <si>
    <t>ШОР №7.7.1</t>
  </si>
  <si>
    <t>ШОР №7.8.1</t>
  </si>
  <si>
    <t>ШОР №7.7.2</t>
  </si>
  <si>
    <t>ШОР №7.7.3</t>
  </si>
  <si>
    <t>ШОР №7.7.4</t>
  </si>
  <si>
    <t>ШОР №7.7.5</t>
  </si>
  <si>
    <t>ШОР №7.7.6</t>
  </si>
  <si>
    <t>ШОР №7.7.7</t>
  </si>
  <si>
    <t>ШОР №7.7.8</t>
  </si>
  <si>
    <t>ШОР №7.7.9</t>
  </si>
  <si>
    <t>ШОР №7.7.10</t>
  </si>
  <si>
    <t>ШОР №7.7.11</t>
  </si>
  <si>
    <t>ШОР №7.7.12</t>
  </si>
  <si>
    <t>ШОР №7.7.13</t>
  </si>
  <si>
    <t>ШОР №7.8.2</t>
  </si>
  <si>
    <t>ШОР №7.9.1</t>
  </si>
  <si>
    <t>ШОР №7.10.1</t>
  </si>
  <si>
    <t>ШОР №7.8.3</t>
  </si>
  <si>
    <t>ШОР №7.8.4</t>
  </si>
  <si>
    <t>ШОР №7.8.5</t>
  </si>
  <si>
    <t>ШОР №7.8.6</t>
  </si>
  <si>
    <t>ШОР №7.8.7</t>
  </si>
  <si>
    <t>ШОР №7.8.8</t>
  </si>
  <si>
    <t>ШОР №7.8.9</t>
  </si>
  <si>
    <t>ШОР №7.8.10</t>
  </si>
  <si>
    <t>ШОР №7.8.11</t>
  </si>
  <si>
    <t>ШОР №7.8.12</t>
  </si>
  <si>
    <t>ШОР №7.9.2</t>
  </si>
  <si>
    <t>ШОР №7.9.3</t>
  </si>
  <si>
    <t>ШОР №7.9.4</t>
  </si>
  <si>
    <t>ШОР №7.9.5</t>
  </si>
  <si>
    <t>ШОР №7.9.6</t>
  </si>
  <si>
    <t>ШОР №7.9.7</t>
  </si>
  <si>
    <t>ШОР №7.9.8</t>
  </si>
  <si>
    <t>ШОР №7.9.9</t>
  </si>
  <si>
    <t>ШОР №7.9.10</t>
  </si>
  <si>
    <t>ШОР №7.9.11</t>
  </si>
  <si>
    <t>ШОР №7.10.2</t>
  </si>
  <si>
    <t>ШОР №7.10.3</t>
  </si>
  <si>
    <t>ШОР №7.10.4</t>
  </si>
  <si>
    <t>ШОР №7.10.5</t>
  </si>
  <si>
    <t>ШОР №7.10.6</t>
  </si>
  <si>
    <t>ШОР №7.10.7</t>
  </si>
  <si>
    <t>ШОР №7.10.8</t>
  </si>
  <si>
    <t>ШОР №7.10.9</t>
  </si>
  <si>
    <t>ШОР №7.10.10</t>
  </si>
  <si>
    <t>ШОР №7.10.11</t>
  </si>
  <si>
    <t>ШОР №7.10.12</t>
  </si>
  <si>
    <t>ШОР №7.10.13</t>
  </si>
  <si>
    <t>ШОР №7.10.14</t>
  </si>
  <si>
    <t>7.1.1</t>
  </si>
  <si>
    <t>7.1.8</t>
  </si>
  <si>
    <t>7.1.3 (7,10,12)</t>
  </si>
  <si>
    <t>7.1.6 (9,11)</t>
  </si>
  <si>
    <t>7.1.4</t>
  </si>
  <si>
    <t>7.1.5</t>
  </si>
  <si>
    <t>7.2.1</t>
  </si>
  <si>
    <t>7.2.2</t>
  </si>
  <si>
    <t>7.2.5 (8,14,12)</t>
  </si>
  <si>
    <t>7.2.4 (7,13,11)</t>
  </si>
  <si>
    <t>7.2.9</t>
  </si>
  <si>
    <t>7.2.3(6,10)</t>
  </si>
  <si>
    <t>7.3.1</t>
  </si>
  <si>
    <t>7.3.2</t>
  </si>
  <si>
    <t>7.3.5 (15,10,8)</t>
  </si>
  <si>
    <t>7.3.4 (14,9,7)</t>
  </si>
  <si>
    <t>7.3.12</t>
  </si>
  <si>
    <t>7.3.11</t>
  </si>
  <si>
    <t>7.3.3(13,6)</t>
  </si>
  <si>
    <t>7.4.1</t>
  </si>
  <si>
    <t>7.4.2</t>
  </si>
  <si>
    <t>7.4.13</t>
  </si>
  <si>
    <t>7.4.3 (5,7,9,14,15,11)</t>
  </si>
  <si>
    <t>7.4.4 (6,8,10)</t>
  </si>
  <si>
    <t>7.4.12</t>
  </si>
  <si>
    <t>7.5.1</t>
  </si>
  <si>
    <t>7.5.2</t>
  </si>
  <si>
    <t>7.5.3</t>
  </si>
  <si>
    <t>7.5.6 (7,4,5,12,15,11)</t>
  </si>
  <si>
    <t>7.5.14 (10)</t>
  </si>
  <si>
    <t>7.5.8</t>
  </si>
  <si>
    <t>7.5.13(9)</t>
  </si>
  <si>
    <t>7.6.1</t>
  </si>
  <si>
    <t>7.6.2</t>
  </si>
  <si>
    <t>7.6.3</t>
  </si>
  <si>
    <t>7.6.7 (9,6,4,12,15)</t>
  </si>
  <si>
    <t>7.6.8 (5,11,14)</t>
  </si>
  <si>
    <t>7.6.10(13)</t>
  </si>
  <si>
    <t>7.7.1</t>
  </si>
  <si>
    <t>7.7.5 (9,13)</t>
  </si>
  <si>
    <t>7.7.4 (8,12)</t>
  </si>
  <si>
    <t>7.7.2(6,10)</t>
  </si>
  <si>
    <t>7.7.3(7,11)</t>
  </si>
  <si>
    <t>7.8.1</t>
  </si>
  <si>
    <t>7.8.2</t>
  </si>
  <si>
    <t>7.8.7 (12)</t>
  </si>
  <si>
    <t>7.8.6 (11)</t>
  </si>
  <si>
    <t>7.8.4 (9)</t>
  </si>
  <si>
    <t>7.8.3 (8)</t>
  </si>
  <si>
    <t>7.5.7 (10)</t>
  </si>
  <si>
    <t>7.9.1</t>
  </si>
  <si>
    <t>7.9.3</t>
  </si>
  <si>
    <t>7.9.8</t>
  </si>
  <si>
    <t>7.9.4 (6,9,11)</t>
  </si>
  <si>
    <t>7.9.5</t>
  </si>
  <si>
    <t>7.9.2(7)</t>
  </si>
  <si>
    <t>7.10.1</t>
  </si>
  <si>
    <t>7.10.2</t>
  </si>
  <si>
    <t>7.10.5 (9,10,14)</t>
  </si>
  <si>
    <t>7.10.4 (8,13)</t>
  </si>
  <si>
    <t>7.10.6(11)</t>
  </si>
  <si>
    <t>7.10.3(7,12)</t>
  </si>
  <si>
    <t>7.16.1</t>
  </si>
  <si>
    <t>7.16.2</t>
  </si>
  <si>
    <t>7.16.11</t>
  </si>
  <si>
    <t>7.16.5 (12)</t>
  </si>
  <si>
    <t>7.16.3 (8, 6, 13)</t>
  </si>
  <si>
    <t>7.16.4 (9, 7, 10, 14)</t>
  </si>
  <si>
    <t>7.14.1</t>
  </si>
  <si>
    <t>7.14.2</t>
  </si>
  <si>
    <t>7.14.3</t>
  </si>
  <si>
    <t>7.14.4 (12)</t>
  </si>
  <si>
    <t>7.14.5 (13)</t>
  </si>
  <si>
    <t>7.14.8 (6, 10, 14)</t>
  </si>
  <si>
    <t>7.14.9 (7, 11, 15)</t>
  </si>
  <si>
    <t>Кэмел-ЗЦ</t>
  </si>
  <si>
    <t>7.17.1</t>
  </si>
  <si>
    <t>7.17.12</t>
  </si>
  <si>
    <t>7.17.11</t>
  </si>
  <si>
    <t>7.18.1</t>
  </si>
  <si>
    <t>7.18.12(4)</t>
  </si>
  <si>
    <t>7.18.11(3)</t>
  </si>
  <si>
    <t xml:space="preserve">     7.18.5(7,8,13,10,9)</t>
  </si>
  <si>
    <t>7.18.6</t>
  </si>
  <si>
    <t>7.19.1</t>
  </si>
  <si>
    <t>7.19.5(7,9,12)</t>
  </si>
  <si>
    <t>7.19.4(11)</t>
  </si>
  <si>
    <t>7.19.6(8,10,13)</t>
  </si>
  <si>
    <t>7.19.3</t>
  </si>
  <si>
    <t>7.19.2</t>
  </si>
  <si>
    <t>Кэмел-Зц</t>
  </si>
  <si>
    <t>7.20.1</t>
  </si>
  <si>
    <t>7.20.3</t>
  </si>
  <si>
    <t>7.20.6(7,8,10,15)</t>
  </si>
  <si>
    <t>7.20.5 (9,14)</t>
  </si>
  <si>
    <t>7.20.12</t>
  </si>
  <si>
    <t>7.20.4(13)</t>
  </si>
  <si>
    <t>7.20.11</t>
  </si>
  <si>
    <t>7.21.1</t>
  </si>
  <si>
    <t>7.21.3</t>
  </si>
  <si>
    <t>7.21.2</t>
  </si>
  <si>
    <t>7.22.2</t>
  </si>
  <si>
    <t>7.22.3(4,6,8,10)</t>
  </si>
  <si>
    <t>7.22.5(7,9)</t>
  </si>
  <si>
    <t>7.23.1</t>
  </si>
  <si>
    <t>7.23.12</t>
  </si>
  <si>
    <t>7.24.1</t>
  </si>
  <si>
    <t>7.24.12</t>
  </si>
  <si>
    <t>7.24.6(8,10,13)</t>
  </si>
  <si>
    <t>7.24.7(9,11,12,14)</t>
  </si>
  <si>
    <t>ШОР №7.20.1</t>
  </si>
  <si>
    <t>ШОР №7.18.1</t>
  </si>
  <si>
    <t>ШОР №7.17.2</t>
  </si>
  <si>
    <t>ШОР №7.17.9</t>
  </si>
  <si>
    <t>ШОР №7.17.10</t>
  </si>
  <si>
    <t>ШОР №7.17.11</t>
  </si>
  <si>
    <t>ШОР №7.17.12</t>
  </si>
  <si>
    <t>ШОР №7.17.13</t>
  </si>
  <si>
    <t>ШОР №7.17.14</t>
  </si>
  <si>
    <t>ШОР №7.17.15</t>
  </si>
  <si>
    <t>ШОР №7.17.3</t>
  </si>
  <si>
    <t>ШОР №7.17.4</t>
  </si>
  <si>
    <t>ШОР №7.17.5</t>
  </si>
  <si>
    <t>ШОР №7.17.6</t>
  </si>
  <si>
    <t>ШОР №7.17.7</t>
  </si>
  <si>
    <t>ШОР №7.17.8</t>
  </si>
  <si>
    <t>ОРК №7.18.1</t>
  </si>
  <si>
    <t>ШОР №7.19.1</t>
  </si>
  <si>
    <t>ШОР №7.18.2</t>
  </si>
  <si>
    <t>ОРК №7.18.9</t>
  </si>
  <si>
    <t>ОРК №7.18.10</t>
  </si>
  <si>
    <t>ОРК №7.18.11</t>
  </si>
  <si>
    <t>ОРК №7.18.12</t>
  </si>
  <si>
    <t>ОРК №7.18.13</t>
  </si>
  <si>
    <t>ОРК №7.18.2</t>
  </si>
  <si>
    <t>ОРК №7.18.3</t>
  </si>
  <si>
    <t>ОРК №7.18.4</t>
  </si>
  <si>
    <t>ОРК №7.18.5</t>
  </si>
  <si>
    <t>ОРК №7.18.6</t>
  </si>
  <si>
    <t>ОРК №7.18.7</t>
  </si>
  <si>
    <t>ОРК №7.18.8</t>
  </si>
  <si>
    <t>ОРК №7.19.1</t>
  </si>
  <si>
    <t>ОРК №7.19.2</t>
  </si>
  <si>
    <t>ОРК №7.19.7</t>
  </si>
  <si>
    <t>ОРК №7.19.8</t>
  </si>
  <si>
    <t>ОРК №7.19.9</t>
  </si>
  <si>
    <t>ОРК №7.19.10</t>
  </si>
  <si>
    <t>ОРК №7.19.11</t>
  </si>
  <si>
    <t>ОРК №7.19.12</t>
  </si>
  <si>
    <t>ОРК №7.19.13</t>
  </si>
  <si>
    <t>ОРК №7.19.3</t>
  </si>
  <si>
    <t>ОРК №7.19.4</t>
  </si>
  <si>
    <t>ОРК №7.19.5</t>
  </si>
  <si>
    <t>ОРК №7.19.6</t>
  </si>
  <si>
    <t>ОРК №7.20.1</t>
  </si>
  <si>
    <t>ОРК №7.20.2</t>
  </si>
  <si>
    <t>ОРК №7.20.9</t>
  </si>
  <si>
    <t>ОРК №7.20.10</t>
  </si>
  <si>
    <t>ОРК №7.20.11</t>
  </si>
  <si>
    <t>ОРК №7.20.12</t>
  </si>
  <si>
    <t>ОРК №7.20.13</t>
  </si>
  <si>
    <t>ОРК №7.20.14</t>
  </si>
  <si>
    <t>ОРК №7.20.15</t>
  </si>
  <si>
    <t>ОРК №7.20.3</t>
  </si>
  <si>
    <t>ОРК №7.20.4</t>
  </si>
  <si>
    <t>ОРК №7.20.5</t>
  </si>
  <si>
    <t>ОРК №7.20.6</t>
  </si>
  <si>
    <t>ОРК №7.20.7</t>
  </si>
  <si>
    <t>ОРК №7.20.8</t>
  </si>
  <si>
    <t>ШОР №7.21.1</t>
  </si>
  <si>
    <t>ШОР №7.23.1</t>
  </si>
  <si>
    <t>ОРК №7.21.1</t>
  </si>
  <si>
    <t>ОРК №7.21.2</t>
  </si>
  <si>
    <t>ОРК №7.22.1</t>
  </si>
  <si>
    <t>ОРК №7.21.10</t>
  </si>
  <si>
    <t>ОРК №7.21.11</t>
  </si>
  <si>
    <t>ОРК №7.21.12</t>
  </si>
  <si>
    <t>ОРК №7.21.13</t>
  </si>
  <si>
    <t>ОРК №7.21.3</t>
  </si>
  <si>
    <t>ОРК №7.21.4</t>
  </si>
  <si>
    <t>ОРК №7.21.5</t>
  </si>
  <si>
    <t>ОРК №7.21.6</t>
  </si>
  <si>
    <t>ОРК №7.21.7</t>
  </si>
  <si>
    <t>ОРК №7.21.8</t>
  </si>
  <si>
    <t>ОРК №7.21.9</t>
  </si>
  <si>
    <t>ШОР №7.22.1</t>
  </si>
  <si>
    <t>ОРК №7.22.2</t>
  </si>
  <si>
    <t>ОРК №7.22.3</t>
  </si>
  <si>
    <t>ОРК №7.22.4</t>
  </si>
  <si>
    <t>ОРК №7.22.5</t>
  </si>
  <si>
    <t>ОРК №7.22.6</t>
  </si>
  <si>
    <t>ОРК №7.22.7</t>
  </si>
  <si>
    <t>ОРК №7.22.8</t>
  </si>
  <si>
    <t>ОРК №7.22.9</t>
  </si>
  <si>
    <t>ОРК №7.22.10</t>
  </si>
  <si>
    <t>ШОР №7.24.1</t>
  </si>
  <si>
    <t>ОРК №7.23.1</t>
  </si>
  <si>
    <t>ОРК №7.23.2</t>
  </si>
  <si>
    <t>ОРК №7.23.8</t>
  </si>
  <si>
    <t>ОРК №7.23.9</t>
  </si>
  <si>
    <t>ОРК №7.23.10</t>
  </si>
  <si>
    <t>ОРК №7.23.11</t>
  </si>
  <si>
    <t>ОРК №7.23.12</t>
  </si>
  <si>
    <t>ОРК №7.23.13</t>
  </si>
  <si>
    <t>ОРК №7.23.14</t>
  </si>
  <si>
    <t>ОРК №7.23.15</t>
  </si>
  <si>
    <t>ОРК №7.23.3</t>
  </si>
  <si>
    <t>ОРК №7.23.4</t>
  </si>
  <si>
    <t>ОРК №7.23.5</t>
  </si>
  <si>
    <t>ОРК №7.23.6</t>
  </si>
  <si>
    <t>ОРК №7.23.7</t>
  </si>
  <si>
    <t>ОРК №7.24.2</t>
  </si>
  <si>
    <t>ОРК №7.24.13</t>
  </si>
  <si>
    <t>ОРК №7.24.14</t>
  </si>
  <si>
    <t>ОРК №7.24.12</t>
  </si>
  <si>
    <t>ОРК №7.24.10</t>
  </si>
  <si>
    <t>ОРК №7.24.11</t>
  </si>
  <si>
    <t>ОРК №7.24.3</t>
  </si>
  <si>
    <t>ОРК №7.24.4</t>
  </si>
  <si>
    <t>ОРК №7.24.5</t>
  </si>
  <si>
    <t>ОРК №7.24.6</t>
  </si>
  <si>
    <t>ОРК №7.24.7</t>
  </si>
  <si>
    <t>ОРК №7.24.8</t>
  </si>
  <si>
    <t>ОРК №7.24.9</t>
  </si>
  <si>
    <t>Наклейки</t>
  </si>
  <si>
    <t>7.21.6(8,12,10,)</t>
  </si>
  <si>
    <t>7.21.5</t>
  </si>
  <si>
    <t>7.21.4(7,9,11,13)</t>
  </si>
  <si>
    <t>7.23.14(6,9)</t>
  </si>
  <si>
    <t>7.23.3(4,7,10,11,13,15)</t>
  </si>
  <si>
    <t>7.23.2</t>
  </si>
  <si>
    <t>7.23.5(8)</t>
  </si>
  <si>
    <t>ШОР №7.23.8</t>
  </si>
  <si>
    <t>ШОР №7.23.9</t>
  </si>
  <si>
    <t>ШОР №7.23.12</t>
  </si>
  <si>
    <t>7.17.9(4,14)</t>
  </si>
  <si>
    <t>7.17.5(6,7,8,10,11,15)</t>
  </si>
  <si>
    <t>7.17.2</t>
  </si>
  <si>
    <t>7.17.3</t>
  </si>
  <si>
    <t>7.22.1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</si>
</sst>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"/>
  </numFmts>
  <fonts count="32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rgb="FF1F1F1F"/>
      <name val="&quot;Google Sans&quot;"/>
    </font>
    <font>
      <sz val="11"/>
      <color rgb="FF1F1F1F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sz val="8"/>
      <color theme="1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000000"/>
      <name val="Arial"/>
      <family val="2"/>
      <charset val="204"/>
      <scheme val="minor"/>
    </font>
    <font>
      <sz val="11"/>
      <color theme="1" tint="4.9989318521683403E-2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0"/>
      <color rgb="FF1F1F1F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rgb="FF1F1F1F"/>
      <name val="&quot;Google Sans&quot;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theme="0"/>
        <bgColor rgb="FF93C47D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3C47D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rgb="FF93C47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4" borderId="0" applyNumberFormat="0" applyBorder="0" applyAlignment="0" applyProtection="0"/>
  </cellStyleXfs>
  <cellXfs count="308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8" fillId="0" borderId="1" xfId="0" applyFont="1" applyBorder="1"/>
    <xf numFmtId="0" fontId="6" fillId="0" borderId="2" xfId="0" applyFont="1" applyBorder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/>
    <xf numFmtId="0" fontId="14" fillId="0" borderId="1" xfId="0" applyFont="1" applyBorder="1" applyAlignment="1">
      <alignment horizontal="right"/>
    </xf>
    <xf numFmtId="0" fontId="11" fillId="0" borderId="1" xfId="0" applyFont="1" applyBorder="1"/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/>
    <xf numFmtId="0" fontId="8" fillId="0" borderId="0" xfId="0" applyFont="1" applyAlignment="1"/>
    <xf numFmtId="0" fontId="19" fillId="3" borderId="0" xfId="0" applyFont="1" applyFill="1" applyAlignment="1"/>
    <xf numFmtId="0" fontId="19" fillId="0" borderId="0" xfId="0" applyFont="1" applyAlignment="1"/>
    <xf numFmtId="0" fontId="8" fillId="3" borderId="0" xfId="0" applyFont="1" applyFill="1" applyAlignment="1"/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7" fillId="0" borderId="1" xfId="0" applyNumberFormat="1" applyFont="1" applyBorder="1" applyAlignment="1"/>
    <xf numFmtId="0" fontId="8" fillId="0" borderId="0" xfId="0" applyFont="1" applyAlignment="1"/>
    <xf numFmtId="4" fontId="8" fillId="0" borderId="0" xfId="0" applyNumberFormat="1" applyFont="1"/>
    <xf numFmtId="4" fontId="8" fillId="0" borderId="0" xfId="0" applyNumberFormat="1" applyFont="1" applyAlignment="1"/>
    <xf numFmtId="0" fontId="2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7" fillId="0" borderId="9" xfId="0" applyFont="1" applyBorder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vertical="center" wrapText="1"/>
    </xf>
    <xf numFmtId="49" fontId="12" fillId="6" borderId="1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49" fontId="6" fillId="6" borderId="13" xfId="0" applyNumberFormat="1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49" fontId="14" fillId="0" borderId="9" xfId="0" applyNumberFormat="1" applyFont="1" applyBorder="1"/>
    <xf numFmtId="0" fontId="11" fillId="0" borderId="9" xfId="0" applyFont="1" applyBorder="1"/>
    <xf numFmtId="49" fontId="11" fillId="0" borderId="9" xfId="0" applyNumberFormat="1" applyFont="1" applyBorder="1"/>
    <xf numFmtId="0" fontId="17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8" fillId="6" borderId="13" xfId="0" applyFont="1" applyFill="1" applyBorder="1" applyAlignment="1">
      <alignment horizontal="center" wrapText="1"/>
    </xf>
    <xf numFmtId="0" fontId="28" fillId="7" borderId="13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27" fillId="6" borderId="13" xfId="0" applyFont="1" applyFill="1" applyBorder="1" applyAlignment="1">
      <alignment wrapText="1"/>
    </xf>
    <xf numFmtId="0" fontId="27" fillId="6" borderId="13" xfId="0" applyFont="1" applyFill="1" applyBorder="1" applyAlignment="1">
      <alignment horizontal="center" wrapText="1"/>
    </xf>
    <xf numFmtId="0" fontId="27" fillId="7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wrapText="1"/>
    </xf>
    <xf numFmtId="0" fontId="7" fillId="6" borderId="13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7" fillId="6" borderId="15" xfId="0" applyFont="1" applyFill="1" applyBorder="1" applyAlignment="1">
      <alignment wrapText="1"/>
    </xf>
    <xf numFmtId="0" fontId="27" fillId="6" borderId="15" xfId="0" applyFont="1" applyFill="1" applyBorder="1" applyAlignment="1">
      <alignment horizontal="center" wrapText="1"/>
    </xf>
    <xf numFmtId="0" fontId="27" fillId="7" borderId="15" xfId="0" applyFont="1" applyFill="1" applyBorder="1" applyAlignment="1">
      <alignment horizontal="center" wrapText="1"/>
    </xf>
    <xf numFmtId="0" fontId="27" fillId="8" borderId="13" xfId="0" applyFont="1" applyFill="1" applyBorder="1" applyAlignment="1">
      <alignment horizontal="center" wrapText="1"/>
    </xf>
    <xf numFmtId="0" fontId="29" fillId="6" borderId="13" xfId="0" applyFont="1" applyFill="1" applyBorder="1" applyAlignment="1">
      <alignment horizontal="center" wrapText="1"/>
    </xf>
    <xf numFmtId="0" fontId="30" fillId="6" borderId="13" xfId="0" applyFont="1" applyFill="1" applyBorder="1" applyAlignment="1">
      <alignment wrapText="1"/>
    </xf>
    <xf numFmtId="0" fontId="30" fillId="6" borderId="13" xfId="0" applyFont="1" applyFill="1" applyBorder="1" applyAlignment="1">
      <alignment horizontal="center" wrapText="1"/>
    </xf>
    <xf numFmtId="0" fontId="27" fillId="9" borderId="13" xfId="0" applyFont="1" applyFill="1" applyBorder="1" applyAlignment="1">
      <alignment horizontal="center" wrapText="1"/>
    </xf>
    <xf numFmtId="0" fontId="27" fillId="11" borderId="13" xfId="0" applyFont="1" applyFill="1" applyBorder="1" applyAlignment="1">
      <alignment horizontal="center" wrapText="1"/>
    </xf>
    <xf numFmtId="0" fontId="27" fillId="11" borderId="13" xfId="0" applyFont="1" applyFill="1" applyBorder="1" applyAlignment="1">
      <alignment wrapText="1"/>
    </xf>
    <xf numFmtId="0" fontId="27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wrapText="1"/>
    </xf>
    <xf numFmtId="0" fontId="23" fillId="11" borderId="13" xfId="0" applyFont="1" applyFill="1" applyBorder="1" applyAlignment="1">
      <alignment wrapText="1"/>
    </xf>
    <xf numFmtId="0" fontId="17" fillId="11" borderId="4" xfId="0" applyFont="1" applyFill="1" applyBorder="1" applyAlignment="1">
      <alignment horizontal="center"/>
    </xf>
    <xf numFmtId="0" fontId="17" fillId="11" borderId="9" xfId="0" applyFont="1" applyFill="1" applyBorder="1" applyAlignment="1">
      <alignment horizontal="left"/>
    </xf>
    <xf numFmtId="0" fontId="17" fillId="11" borderId="9" xfId="0" applyFont="1" applyFill="1" applyBorder="1" applyAlignment="1">
      <alignment horizontal="center"/>
    </xf>
    <xf numFmtId="49" fontId="14" fillId="11" borderId="9" xfId="0" applyNumberFormat="1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2" borderId="21" xfId="0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horizontal="center" vertical="center"/>
    </xf>
    <xf numFmtId="49" fontId="14" fillId="11" borderId="9" xfId="0" applyNumberFormat="1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49" fontId="17" fillId="11" borderId="9" xfId="0" applyNumberFormat="1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left" vertical="center"/>
    </xf>
    <xf numFmtId="0" fontId="17" fillId="11" borderId="7" xfId="0" applyFont="1" applyFill="1" applyBorder="1" applyAlignment="1">
      <alignment horizontal="center" vertical="center"/>
    </xf>
    <xf numFmtId="49" fontId="17" fillId="11" borderId="7" xfId="0" applyNumberFormat="1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left" vertical="center"/>
    </xf>
    <xf numFmtId="0" fontId="13" fillId="11" borderId="10" xfId="0" applyFont="1" applyFill="1" applyBorder="1" applyAlignment="1">
      <alignment horizontal="center" vertical="center"/>
    </xf>
    <xf numFmtId="49" fontId="11" fillId="11" borderId="10" xfId="0" applyNumberFormat="1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27" fillId="0" borderId="0" xfId="0" applyFont="1" applyAlignment="1"/>
    <xf numFmtId="0" fontId="7" fillId="11" borderId="1" xfId="0" applyFont="1" applyFill="1" applyBorder="1" applyAlignment="1">
      <alignment horizontal="center"/>
    </xf>
    <xf numFmtId="0" fontId="10" fillId="13" borderId="1" xfId="0" applyFont="1" applyFill="1" applyBorder="1" applyAlignment="1"/>
    <xf numFmtId="0" fontId="7" fillId="11" borderId="1" xfId="0" applyFont="1" applyFill="1" applyBorder="1" applyAlignment="1">
      <alignment horizontal="left"/>
    </xf>
    <xf numFmtId="0" fontId="17" fillId="5" borderId="22" xfId="0" applyFont="1" applyFill="1" applyBorder="1" applyAlignment="1">
      <alignment horizontal="center"/>
    </xf>
    <xf numFmtId="0" fontId="0" fillId="0" borderId="0" xfId="0" applyFont="1" applyAlignment="1"/>
    <xf numFmtId="0" fontId="27" fillId="14" borderId="13" xfId="0" applyFont="1" applyFill="1" applyBorder="1" applyAlignment="1">
      <alignment horizontal="center" wrapText="1"/>
    </xf>
    <xf numFmtId="0" fontId="27" fillId="14" borderId="13" xfId="0" applyFont="1" applyFill="1" applyBorder="1" applyAlignment="1">
      <alignment wrapText="1"/>
    </xf>
    <xf numFmtId="0" fontId="29" fillId="14" borderId="13" xfId="0" applyFont="1" applyFill="1" applyBorder="1" applyAlignment="1">
      <alignment horizontal="center" wrapText="1"/>
    </xf>
    <xf numFmtId="0" fontId="17" fillId="15" borderId="12" xfId="0" applyFont="1" applyFill="1" applyBorder="1" applyAlignment="1">
      <alignment horizontal="left"/>
    </xf>
    <xf numFmtId="0" fontId="17" fillId="15" borderId="12" xfId="0" applyFont="1" applyFill="1" applyBorder="1" applyAlignment="1">
      <alignment horizontal="center"/>
    </xf>
    <xf numFmtId="49" fontId="17" fillId="15" borderId="12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3" xfId="0" applyFont="1" applyFill="1" applyBorder="1" applyAlignment="1">
      <alignment horizontal="left"/>
    </xf>
    <xf numFmtId="0" fontId="11" fillId="15" borderId="13" xfId="0" applyFont="1" applyFill="1" applyBorder="1" applyAlignment="1">
      <alignment horizontal="center"/>
    </xf>
    <xf numFmtId="49" fontId="11" fillId="15" borderId="13" xfId="0" applyNumberFormat="1" applyFont="1" applyFill="1" applyBorder="1" applyAlignment="1">
      <alignment horizontal="center"/>
    </xf>
    <xf numFmtId="0" fontId="11" fillId="15" borderId="15" xfId="0" applyFont="1" applyFill="1" applyBorder="1" applyAlignment="1">
      <alignment horizontal="left"/>
    </xf>
    <xf numFmtId="0" fontId="11" fillId="15" borderId="15" xfId="0" applyFont="1" applyFill="1" applyBorder="1" applyAlignment="1">
      <alignment horizontal="center"/>
    </xf>
    <xf numFmtId="49" fontId="11" fillId="15" borderId="15" xfId="0" applyNumberFormat="1" applyFont="1" applyFill="1" applyBorder="1"/>
    <xf numFmtId="0" fontId="11" fillId="15" borderId="15" xfId="0" applyFont="1" applyFill="1" applyBorder="1"/>
    <xf numFmtId="49" fontId="11" fillId="15" borderId="13" xfId="0" applyNumberFormat="1" applyFont="1" applyFill="1" applyBorder="1"/>
    <xf numFmtId="0" fontId="11" fillId="15" borderId="13" xfId="0" applyFont="1" applyFill="1" applyBorder="1"/>
    <xf numFmtId="0" fontId="11" fillId="15" borderId="4" xfId="0" applyFont="1" applyFill="1" applyBorder="1" applyAlignment="1">
      <alignment horizontal="left"/>
    </xf>
    <xf numFmtId="0" fontId="11" fillId="15" borderId="10" xfId="0" applyFont="1" applyFill="1" applyBorder="1" applyAlignment="1">
      <alignment horizontal="center"/>
    </xf>
    <xf numFmtId="49" fontId="11" fillId="15" borderId="10" xfId="0" applyNumberFormat="1" applyFont="1" applyFill="1" applyBorder="1"/>
    <xf numFmtId="0" fontId="11" fillId="15" borderId="9" xfId="0" applyFont="1" applyFill="1" applyBorder="1"/>
    <xf numFmtId="0" fontId="11" fillId="15" borderId="9" xfId="0" applyFont="1" applyFill="1" applyBorder="1" applyAlignment="1">
      <alignment horizontal="center"/>
    </xf>
    <xf numFmtId="0" fontId="11" fillId="15" borderId="4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7" fillId="15" borderId="14" xfId="0" applyFont="1" applyFill="1" applyBorder="1" applyAlignment="1">
      <alignment horizontal="left"/>
    </xf>
    <xf numFmtId="0" fontId="17" fillId="15" borderId="15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49" fontId="17" fillId="15" borderId="13" xfId="0" applyNumberFormat="1" applyFont="1" applyFill="1" applyBorder="1" applyAlignment="1">
      <alignment horizontal="center"/>
    </xf>
    <xf numFmtId="0" fontId="11" fillId="15" borderId="16" xfId="0" applyFont="1" applyFill="1" applyBorder="1" applyAlignment="1">
      <alignment horizontal="left"/>
    </xf>
    <xf numFmtId="0" fontId="11" fillId="15" borderId="16" xfId="0" applyFont="1" applyFill="1" applyBorder="1" applyAlignment="1">
      <alignment horizontal="center"/>
    </xf>
    <xf numFmtId="49" fontId="17" fillId="15" borderId="10" xfId="0" applyNumberFormat="1" applyFont="1" applyFill="1" applyBorder="1" applyAlignment="1">
      <alignment horizontal="center"/>
    </xf>
    <xf numFmtId="0" fontId="11" fillId="15" borderId="16" xfId="0" applyFont="1" applyFill="1" applyBorder="1"/>
    <xf numFmtId="0" fontId="17" fillId="15" borderId="9" xfId="0" applyFont="1" applyFill="1" applyBorder="1" applyAlignment="1">
      <alignment horizontal="left"/>
    </xf>
    <xf numFmtId="0" fontId="17" fillId="15" borderId="9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left"/>
    </xf>
    <xf numFmtId="0" fontId="13" fillId="15" borderId="9" xfId="0" applyFont="1" applyFill="1" applyBorder="1" applyAlignment="1">
      <alignment horizontal="center"/>
    </xf>
    <xf numFmtId="0" fontId="14" fillId="15" borderId="9" xfId="0" applyFont="1" applyFill="1" applyBorder="1" applyAlignment="1">
      <alignment horizontal="center"/>
    </xf>
    <xf numFmtId="0" fontId="17" fillId="15" borderId="13" xfId="0" applyFont="1" applyFill="1" applyBorder="1" applyAlignment="1">
      <alignment horizontal="left"/>
    </xf>
    <xf numFmtId="0" fontId="17" fillId="15" borderId="13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left"/>
    </xf>
    <xf numFmtId="0" fontId="11" fillId="15" borderId="10" xfId="0" applyFont="1" applyFill="1" applyBorder="1"/>
    <xf numFmtId="49" fontId="17" fillId="15" borderId="16" xfId="0" applyNumberFormat="1" applyFont="1" applyFill="1" applyBorder="1" applyAlignment="1">
      <alignment horizontal="center"/>
    </xf>
    <xf numFmtId="0" fontId="11" fillId="15" borderId="22" xfId="0" applyFont="1" applyFill="1" applyBorder="1"/>
    <xf numFmtId="0" fontId="11" fillId="15" borderId="23" xfId="0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0" fontId="11" fillId="15" borderId="18" xfId="0" applyFont="1" applyFill="1" applyBorder="1" applyAlignment="1">
      <alignment horizontal="center"/>
    </xf>
    <xf numFmtId="0" fontId="13" fillId="15" borderId="13" xfId="0" applyFont="1" applyFill="1" applyBorder="1" applyAlignment="1">
      <alignment horizontal="left"/>
    </xf>
    <xf numFmtId="0" fontId="13" fillId="15" borderId="13" xfId="0" applyFont="1" applyFill="1" applyBorder="1" applyAlignment="1">
      <alignment horizontal="center"/>
    </xf>
    <xf numFmtId="0" fontId="13" fillId="15" borderId="17" xfId="0" applyFont="1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13" fillId="15" borderId="20" xfId="0" applyFont="1" applyFill="1" applyBorder="1" applyAlignment="1">
      <alignment horizontal="center"/>
    </xf>
    <xf numFmtId="0" fontId="23" fillId="16" borderId="13" xfId="0" applyFont="1" applyFill="1" applyBorder="1" applyAlignment="1">
      <alignment horizontal="center"/>
    </xf>
    <xf numFmtId="0" fontId="13" fillId="15" borderId="4" xfId="0" applyFont="1" applyFill="1" applyBorder="1" applyAlignment="1">
      <alignment horizontal="left"/>
    </xf>
    <xf numFmtId="0" fontId="13" fillId="15" borderId="11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13" fillId="15" borderId="7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3" fillId="15" borderId="6" xfId="0" applyFont="1" applyFill="1" applyBorder="1" applyAlignment="1">
      <alignment horizontal="center"/>
    </xf>
    <xf numFmtId="0" fontId="11" fillId="15" borderId="21" xfId="0" applyFont="1" applyFill="1" applyBorder="1" applyAlignment="1">
      <alignment horizontal="center"/>
    </xf>
    <xf numFmtId="0" fontId="17" fillId="15" borderId="3" xfId="0" applyFont="1" applyFill="1" applyBorder="1" applyAlignment="1">
      <alignment horizontal="center"/>
    </xf>
    <xf numFmtId="0" fontId="17" fillId="15" borderId="11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49" fontId="11" fillId="15" borderId="9" xfId="0" applyNumberFormat="1" applyFont="1" applyFill="1" applyBorder="1"/>
    <xf numFmtId="0" fontId="17" fillId="15" borderId="17" xfId="0" applyFont="1" applyFill="1" applyBorder="1" applyAlignment="1">
      <alignment horizontal="center"/>
    </xf>
    <xf numFmtId="0" fontId="13" fillId="15" borderId="16" xfId="0" applyFont="1" applyFill="1" applyBorder="1" applyAlignment="1">
      <alignment horizontal="left"/>
    </xf>
    <xf numFmtId="0" fontId="13" fillId="15" borderId="16" xfId="0" applyFont="1" applyFill="1" applyBorder="1" applyAlignment="1">
      <alignment horizontal="center"/>
    </xf>
    <xf numFmtId="0" fontId="13" fillId="15" borderId="22" xfId="0" applyFont="1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13" fillId="15" borderId="23" xfId="0" applyFont="1" applyFill="1" applyBorder="1" applyAlignment="1">
      <alignment horizontal="center"/>
    </xf>
    <xf numFmtId="0" fontId="31" fillId="17" borderId="0" xfId="0" applyFont="1" applyFill="1" applyAlignment="1">
      <alignment horizontal="center"/>
    </xf>
    <xf numFmtId="0" fontId="17" fillId="15" borderId="0" xfId="0" applyFont="1" applyFill="1" applyAlignment="1">
      <alignment horizontal="center"/>
    </xf>
    <xf numFmtId="0" fontId="11" fillId="15" borderId="0" xfId="0" applyFont="1" applyFill="1" applyBorder="1" applyAlignment="1">
      <alignment horizontal="center"/>
    </xf>
    <xf numFmtId="0" fontId="17" fillId="15" borderId="2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Fill="1" applyAlignment="1"/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3" xfId="1" applyFont="1" applyFill="1" applyBorder="1"/>
    <xf numFmtId="0" fontId="22" fillId="0" borderId="13" xfId="1" applyFill="1" applyBorder="1" applyAlignment="1">
      <alignment horizontal="center"/>
    </xf>
    <xf numFmtId="0" fontId="25" fillId="0" borderId="13" xfId="1" applyFont="1" applyFill="1" applyBorder="1" applyAlignment="1">
      <alignment horizontal="center"/>
    </xf>
    <xf numFmtId="0" fontId="27" fillId="0" borderId="13" xfId="0" applyFont="1" applyFill="1" applyBorder="1"/>
    <xf numFmtId="0" fontId="2" fillId="0" borderId="13" xfId="1" applyFont="1" applyFill="1" applyBorder="1" applyAlignment="1">
      <alignment horizontal="center"/>
    </xf>
    <xf numFmtId="0" fontId="24" fillId="0" borderId="1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Alignment="1"/>
    <xf numFmtId="0" fontId="17" fillId="11" borderId="3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left" vertical="center"/>
    </xf>
    <xf numFmtId="0" fontId="17" fillId="11" borderId="12" xfId="0" applyFont="1" applyFill="1" applyBorder="1" applyAlignment="1">
      <alignment horizontal="center" vertical="center"/>
    </xf>
    <xf numFmtId="49" fontId="17" fillId="11" borderId="12" xfId="0" applyNumberFormat="1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49" fontId="11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/>
    <xf numFmtId="0" fontId="5" fillId="0" borderId="2" xfId="0" applyFont="1" applyBorder="1" applyAlignment="1">
      <alignment horizontal="center" vertical="center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17" fillId="15" borderId="19" xfId="0" applyFont="1" applyFill="1" applyBorder="1" applyAlignment="1">
      <alignment horizontal="left"/>
    </xf>
    <xf numFmtId="0" fontId="17" fillId="15" borderId="0" xfId="0" applyFont="1" applyFill="1" applyAlignment="1">
      <alignment horizontal="left"/>
    </xf>
    <xf numFmtId="0" fontId="17" fillId="15" borderId="10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workbookViewId="0">
      <selection activeCell="D13" sqref="D13"/>
    </sheetView>
  </sheetViews>
  <sheetFormatPr defaultColWidth="12.5703125" defaultRowHeight="15" customHeight="1"/>
  <cols>
    <col min="1" max="1" width="4.140625" customWidth="1"/>
    <col min="2" max="2" width="24" customWidth="1"/>
    <col min="3" max="3" width="9.7109375" customWidth="1"/>
    <col min="4" max="6" width="9.140625" customWidth="1"/>
    <col min="7" max="7" width="18.5703125" customWidth="1"/>
    <col min="8" max="8" width="17.85546875" customWidth="1"/>
    <col min="9" max="9" width="11.5703125" customWidth="1"/>
    <col min="10" max="10" width="11" customWidth="1"/>
    <col min="11" max="11" width="12.85546875" customWidth="1"/>
    <col min="12" max="26" width="11" customWidth="1"/>
  </cols>
  <sheetData>
    <row r="1" spans="1:13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51">
      <c r="A3" s="51" t="s">
        <v>0</v>
      </c>
      <c r="B3" s="52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51" t="s">
        <v>8</v>
      </c>
      <c r="J3" s="51" t="s">
        <v>9</v>
      </c>
      <c r="K3" s="51" t="s">
        <v>10</v>
      </c>
      <c r="L3" s="51" t="s">
        <v>11</v>
      </c>
    </row>
    <row r="4" spans="1:13" ht="15.75" customHeight="1">
      <c r="A4" s="53">
        <v>1</v>
      </c>
      <c r="B4" s="53"/>
      <c r="C4" s="53">
        <v>1</v>
      </c>
      <c r="D4" s="53"/>
      <c r="E4" s="53"/>
      <c r="F4" s="53">
        <v>128</v>
      </c>
      <c r="G4" s="53"/>
      <c r="H4" s="286" t="s">
        <v>12</v>
      </c>
      <c r="I4" s="54"/>
      <c r="J4" s="54"/>
      <c r="K4" s="55"/>
      <c r="L4" s="55"/>
      <c r="M4" s="1"/>
    </row>
    <row r="5" spans="1:13" ht="15.75" customHeight="1">
      <c r="A5" s="53">
        <f>A4+1</f>
        <v>2</v>
      </c>
      <c r="B5" s="53"/>
      <c r="C5" s="53">
        <f>C4+1</f>
        <v>2</v>
      </c>
      <c r="D5" s="53"/>
      <c r="E5" s="53"/>
      <c r="F5" s="53">
        <v>128</v>
      </c>
      <c r="G5" s="53"/>
      <c r="H5" s="287"/>
      <c r="I5" s="54"/>
      <c r="J5" s="54"/>
      <c r="K5" s="55"/>
      <c r="L5" s="55"/>
      <c r="M5" s="1"/>
    </row>
    <row r="6" spans="1:13" ht="15.75" customHeight="1">
      <c r="A6" s="53">
        <f t="shared" ref="A6:C29" si="0">A5+1</f>
        <v>3</v>
      </c>
      <c r="B6" s="53"/>
      <c r="C6" s="53">
        <f t="shared" si="0"/>
        <v>3</v>
      </c>
      <c r="D6" s="53"/>
      <c r="E6" s="53"/>
      <c r="F6" s="53">
        <v>112</v>
      </c>
      <c r="G6" s="53"/>
      <c r="H6" s="287"/>
      <c r="I6" s="54"/>
      <c r="J6" s="54"/>
      <c r="K6" s="55"/>
      <c r="L6" s="55"/>
      <c r="M6" s="1"/>
    </row>
    <row r="7" spans="1:13" ht="15.75" customHeight="1">
      <c r="A7" s="53">
        <f t="shared" si="0"/>
        <v>4</v>
      </c>
      <c r="B7" s="53"/>
      <c r="C7" s="53">
        <f t="shared" si="0"/>
        <v>4</v>
      </c>
      <c r="D7" s="53"/>
      <c r="E7" s="53"/>
      <c r="F7" s="53">
        <v>124</v>
      </c>
      <c r="G7" s="53"/>
      <c r="H7" s="287"/>
      <c r="I7" s="54"/>
      <c r="J7" s="54"/>
      <c r="K7" s="55"/>
      <c r="L7" s="55"/>
      <c r="M7" s="1"/>
    </row>
    <row r="8" spans="1:13" ht="15.75" customHeight="1">
      <c r="A8" s="53">
        <f t="shared" si="0"/>
        <v>5</v>
      </c>
      <c r="B8" s="53"/>
      <c r="C8" s="53">
        <f t="shared" si="0"/>
        <v>5</v>
      </c>
      <c r="D8" s="53"/>
      <c r="E8" s="56"/>
      <c r="F8" s="53">
        <v>120</v>
      </c>
      <c r="G8" s="53"/>
      <c r="H8" s="287"/>
      <c r="I8" s="54"/>
      <c r="J8" s="54"/>
      <c r="K8" s="55"/>
      <c r="L8" s="55"/>
      <c r="M8" s="1"/>
    </row>
    <row r="9" spans="1:13" ht="15.75" customHeight="1">
      <c r="A9" s="53">
        <f t="shared" si="0"/>
        <v>6</v>
      </c>
      <c r="B9" s="53"/>
      <c r="C9" s="53">
        <f t="shared" si="0"/>
        <v>6</v>
      </c>
      <c r="D9" s="53"/>
      <c r="E9" s="56"/>
      <c r="F9" s="53">
        <v>128</v>
      </c>
      <c r="G9" s="53"/>
      <c r="H9" s="287"/>
      <c r="I9" s="54"/>
      <c r="J9" s="54"/>
      <c r="K9" s="55"/>
      <c r="L9" s="55"/>
      <c r="M9" s="1"/>
    </row>
    <row r="10" spans="1:13" ht="15.75" customHeight="1">
      <c r="A10" s="53">
        <f t="shared" si="0"/>
        <v>7</v>
      </c>
      <c r="B10" s="53"/>
      <c r="C10" s="53">
        <f t="shared" si="0"/>
        <v>7</v>
      </c>
      <c r="D10" s="53"/>
      <c r="E10" s="56"/>
      <c r="F10" s="53">
        <v>112</v>
      </c>
      <c r="G10" s="53"/>
      <c r="H10" s="287"/>
      <c r="I10" s="54"/>
      <c r="J10" s="54"/>
      <c r="K10" s="55"/>
      <c r="L10" s="55"/>
      <c r="M10" s="1"/>
    </row>
    <row r="11" spans="1:13" ht="15.75" customHeight="1">
      <c r="A11" s="53">
        <f t="shared" si="0"/>
        <v>8</v>
      </c>
      <c r="B11" s="53"/>
      <c r="C11" s="53">
        <f t="shared" si="0"/>
        <v>8</v>
      </c>
      <c r="D11" s="53"/>
      <c r="E11" s="56"/>
      <c r="F11" s="53">
        <v>120</v>
      </c>
      <c r="G11" s="53"/>
      <c r="H11" s="287"/>
      <c r="I11" s="54"/>
      <c r="J11" s="54"/>
      <c r="K11" s="55"/>
      <c r="L11" s="55"/>
      <c r="M11" s="1"/>
    </row>
    <row r="12" spans="1:13" ht="15.75" customHeight="1">
      <c r="A12" s="53">
        <f t="shared" si="0"/>
        <v>9</v>
      </c>
      <c r="B12" s="53"/>
      <c r="C12" s="53">
        <f t="shared" si="0"/>
        <v>9</v>
      </c>
      <c r="D12" s="53"/>
      <c r="E12" s="56"/>
      <c r="F12" s="53">
        <v>104</v>
      </c>
      <c r="G12" s="53"/>
      <c r="H12" s="287"/>
      <c r="I12" s="54"/>
      <c r="J12" s="54"/>
      <c r="K12" s="55"/>
      <c r="L12" s="55"/>
      <c r="M12" s="1"/>
    </row>
    <row r="13" spans="1:13" ht="15.75" customHeight="1">
      <c r="A13" s="53">
        <f t="shared" si="0"/>
        <v>10</v>
      </c>
      <c r="B13" s="53"/>
      <c r="C13" s="53">
        <f t="shared" si="0"/>
        <v>10</v>
      </c>
      <c r="D13" s="53"/>
      <c r="E13" s="53"/>
      <c r="F13" s="53">
        <v>120</v>
      </c>
      <c r="G13" s="53"/>
      <c r="H13" s="287"/>
      <c r="I13" s="54"/>
      <c r="J13" s="54"/>
      <c r="K13" s="55"/>
      <c r="L13" s="55"/>
      <c r="M13" s="1"/>
    </row>
    <row r="14" spans="1:13" ht="15.75" customHeight="1">
      <c r="A14" s="53">
        <f t="shared" si="0"/>
        <v>11</v>
      </c>
      <c r="B14" s="53" t="s">
        <v>163</v>
      </c>
      <c r="C14" s="53">
        <f t="shared" si="0"/>
        <v>11</v>
      </c>
      <c r="D14" s="53"/>
      <c r="E14" s="53"/>
      <c r="F14" s="53">
        <v>96</v>
      </c>
      <c r="G14" s="53"/>
      <c r="H14" s="287"/>
      <c r="I14" s="54"/>
      <c r="J14" s="54"/>
      <c r="K14" s="55"/>
      <c r="L14" s="55"/>
      <c r="M14" s="1"/>
    </row>
    <row r="15" spans="1:13" ht="15.75" customHeight="1">
      <c r="A15" s="53">
        <f t="shared" si="0"/>
        <v>12</v>
      </c>
      <c r="B15" s="53" t="s">
        <v>163</v>
      </c>
      <c r="C15" s="53">
        <f t="shared" si="0"/>
        <v>12</v>
      </c>
      <c r="D15" s="53"/>
      <c r="E15" s="53"/>
      <c r="F15" s="53">
        <v>120</v>
      </c>
      <c r="G15" s="53"/>
      <c r="H15" s="287"/>
      <c r="I15" s="54"/>
      <c r="J15" s="54"/>
      <c r="K15" s="55"/>
      <c r="L15" s="55"/>
      <c r="M15" s="1"/>
    </row>
    <row r="16" spans="1:13" ht="15.75" customHeight="1">
      <c r="A16" s="53">
        <f t="shared" si="0"/>
        <v>13</v>
      </c>
      <c r="B16" s="53" t="s">
        <v>163</v>
      </c>
      <c r="C16" s="53">
        <f t="shared" si="0"/>
        <v>13</v>
      </c>
      <c r="D16" s="53"/>
      <c r="E16" s="53"/>
      <c r="F16" s="53">
        <v>96</v>
      </c>
      <c r="G16" s="53"/>
      <c r="H16" s="287"/>
      <c r="I16" s="54"/>
      <c r="J16" s="54"/>
      <c r="K16" s="55"/>
      <c r="L16" s="55"/>
      <c r="M16" s="1"/>
    </row>
    <row r="17" spans="1:13" ht="15.75" customHeight="1">
      <c r="A17" s="53">
        <f t="shared" si="0"/>
        <v>14</v>
      </c>
      <c r="B17" s="53" t="s">
        <v>163</v>
      </c>
      <c r="C17" s="53">
        <f t="shared" si="0"/>
        <v>14</v>
      </c>
      <c r="D17" s="53"/>
      <c r="E17" s="53"/>
      <c r="F17" s="53">
        <v>120</v>
      </c>
      <c r="G17" s="53"/>
      <c r="H17" s="287"/>
      <c r="I17" s="54"/>
      <c r="J17" s="57"/>
      <c r="K17" s="55"/>
      <c r="L17" s="55"/>
      <c r="M17" s="1"/>
    </row>
    <row r="18" spans="1:13" ht="15.75" customHeight="1">
      <c r="A18" s="53">
        <f t="shared" si="0"/>
        <v>15</v>
      </c>
      <c r="B18" s="53" t="s">
        <v>163</v>
      </c>
      <c r="C18" s="53">
        <f t="shared" si="0"/>
        <v>15</v>
      </c>
      <c r="D18" s="55"/>
      <c r="E18" s="55"/>
      <c r="F18" s="55"/>
      <c r="G18" s="55"/>
      <c r="H18" s="55"/>
      <c r="I18" s="55"/>
      <c r="J18" s="55"/>
      <c r="K18" s="55"/>
      <c r="L18" s="55"/>
      <c r="M18" s="1"/>
    </row>
    <row r="19" spans="1:13" ht="15.75" customHeight="1">
      <c r="A19" s="53">
        <f t="shared" si="0"/>
        <v>16</v>
      </c>
      <c r="B19" s="53" t="s">
        <v>163</v>
      </c>
      <c r="C19" s="53">
        <f t="shared" si="0"/>
        <v>16</v>
      </c>
      <c r="D19" s="55"/>
      <c r="E19" s="55"/>
      <c r="F19" s="55"/>
      <c r="G19" s="55"/>
      <c r="H19" s="55"/>
      <c r="I19" s="55"/>
      <c r="J19" s="55"/>
      <c r="K19" s="55"/>
      <c r="L19" s="55"/>
    </row>
    <row r="20" spans="1:13" ht="15.75" customHeight="1">
      <c r="A20" s="53">
        <f t="shared" si="0"/>
        <v>17</v>
      </c>
      <c r="B20" s="55"/>
      <c r="C20" s="53">
        <f t="shared" si="0"/>
        <v>17</v>
      </c>
      <c r="D20" s="55"/>
      <c r="E20" s="55"/>
      <c r="F20" s="55"/>
      <c r="G20" s="55"/>
      <c r="H20" s="55"/>
      <c r="I20" s="55"/>
      <c r="J20" s="55"/>
      <c r="K20" s="55"/>
      <c r="L20" s="55"/>
    </row>
    <row r="21" spans="1:13" ht="15.75" customHeight="1">
      <c r="A21" s="53">
        <f t="shared" si="0"/>
        <v>18</v>
      </c>
      <c r="B21" s="55"/>
      <c r="C21" s="53">
        <f t="shared" si="0"/>
        <v>18</v>
      </c>
      <c r="D21" s="55"/>
      <c r="E21" s="55"/>
      <c r="F21" s="55"/>
      <c r="G21" s="55"/>
      <c r="H21" s="55"/>
      <c r="I21" s="55"/>
      <c r="J21" s="55"/>
      <c r="K21" s="55"/>
      <c r="L21" s="55"/>
    </row>
    <row r="22" spans="1:13" ht="15.75" customHeight="1">
      <c r="A22" s="53">
        <f t="shared" si="0"/>
        <v>19</v>
      </c>
      <c r="B22" s="55"/>
      <c r="C22" s="53">
        <f t="shared" si="0"/>
        <v>19</v>
      </c>
      <c r="D22" s="55"/>
      <c r="E22" s="55"/>
      <c r="F22" s="55"/>
      <c r="G22" s="55"/>
      <c r="H22" s="55"/>
      <c r="I22" s="55"/>
      <c r="J22" s="55"/>
      <c r="K22" s="55"/>
      <c r="L22" s="55"/>
    </row>
    <row r="23" spans="1:13" ht="15.75" customHeight="1">
      <c r="A23" s="53">
        <f t="shared" si="0"/>
        <v>20</v>
      </c>
      <c r="B23" s="55"/>
      <c r="C23" s="53">
        <f t="shared" si="0"/>
        <v>20</v>
      </c>
      <c r="D23" s="55"/>
      <c r="E23" s="55"/>
      <c r="F23" s="55"/>
      <c r="G23" s="55"/>
      <c r="H23" s="55"/>
      <c r="I23" s="55"/>
      <c r="J23" s="55"/>
      <c r="K23" s="55"/>
      <c r="L23" s="55"/>
    </row>
    <row r="24" spans="1:13" ht="15.75" customHeight="1">
      <c r="A24" s="53">
        <f t="shared" si="0"/>
        <v>21</v>
      </c>
      <c r="B24" s="55"/>
      <c r="C24" s="53">
        <f t="shared" si="0"/>
        <v>21</v>
      </c>
      <c r="D24" s="55"/>
      <c r="E24" s="55"/>
      <c r="F24" s="55"/>
      <c r="G24" s="55"/>
      <c r="H24" s="55"/>
      <c r="I24" s="55"/>
      <c r="J24" s="55"/>
      <c r="K24" s="55"/>
      <c r="L24" s="55"/>
    </row>
    <row r="25" spans="1:13" ht="15.75" customHeight="1">
      <c r="A25" s="53">
        <f t="shared" si="0"/>
        <v>22</v>
      </c>
      <c r="B25" s="55"/>
      <c r="C25" s="53">
        <f t="shared" si="0"/>
        <v>22</v>
      </c>
      <c r="D25" s="55"/>
      <c r="E25" s="55"/>
      <c r="F25" s="55"/>
      <c r="G25" s="55"/>
      <c r="H25" s="55"/>
      <c r="I25" s="55"/>
      <c r="J25" s="55"/>
      <c r="K25" s="55"/>
      <c r="L25" s="55"/>
    </row>
    <row r="26" spans="1:13" ht="15.75" customHeight="1">
      <c r="A26" s="53">
        <f t="shared" si="0"/>
        <v>23</v>
      </c>
      <c r="B26" s="55"/>
      <c r="C26" s="53">
        <f t="shared" si="0"/>
        <v>23</v>
      </c>
      <c r="D26" s="55"/>
      <c r="E26" s="55"/>
      <c r="F26" s="55"/>
      <c r="G26" s="55"/>
      <c r="H26" s="55"/>
      <c r="I26" s="55"/>
      <c r="J26" s="55"/>
      <c r="K26" s="55"/>
      <c r="L26" s="55"/>
    </row>
    <row r="27" spans="1:13" ht="15.75" customHeight="1">
      <c r="A27" s="53">
        <f t="shared" si="0"/>
        <v>24</v>
      </c>
      <c r="B27" s="55"/>
      <c r="C27" s="53">
        <f t="shared" si="0"/>
        <v>24</v>
      </c>
      <c r="D27" s="55"/>
      <c r="E27" s="55"/>
      <c r="F27" s="55"/>
      <c r="G27" s="55"/>
      <c r="H27" s="55"/>
      <c r="I27" s="55"/>
      <c r="J27" s="55"/>
      <c r="K27" s="55"/>
      <c r="L27" s="55"/>
    </row>
    <row r="28" spans="1:13" ht="15.75" customHeight="1">
      <c r="A28" s="53">
        <f t="shared" si="0"/>
        <v>25</v>
      </c>
      <c r="B28" s="55"/>
      <c r="C28" s="53">
        <f t="shared" si="0"/>
        <v>25</v>
      </c>
      <c r="D28" s="55"/>
      <c r="E28" s="55"/>
      <c r="F28" s="55"/>
      <c r="G28" s="55"/>
      <c r="H28" s="55"/>
      <c r="I28" s="55"/>
      <c r="J28" s="55"/>
      <c r="K28" s="55"/>
      <c r="L28" s="55"/>
    </row>
    <row r="29" spans="1:13" ht="15.75" customHeight="1">
      <c r="A29" s="53">
        <f t="shared" si="0"/>
        <v>26</v>
      </c>
      <c r="B29" s="55"/>
      <c r="C29" s="53">
        <f t="shared" si="0"/>
        <v>26</v>
      </c>
      <c r="D29" s="55"/>
      <c r="E29" s="55"/>
      <c r="F29" s="55"/>
      <c r="G29" s="55"/>
      <c r="H29" s="55"/>
      <c r="I29" s="55"/>
      <c r="J29" s="55"/>
      <c r="K29" s="55"/>
      <c r="L29" s="55"/>
    </row>
    <row r="30" spans="1:1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4:H1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1000"/>
  <sheetViews>
    <sheetView workbookViewId="0"/>
  </sheetViews>
  <sheetFormatPr defaultColWidth="12.5703125" defaultRowHeight="15" customHeight="1"/>
  <cols>
    <col min="1" max="26" width="11" customWidth="1"/>
  </cols>
  <sheetData>
    <row r="1" spans="1:1" ht="15.75" customHeight="1">
      <c r="A1" s="48">
        <v>1</v>
      </c>
    </row>
    <row r="2" spans="1:1" ht="15.75" customHeight="1">
      <c r="A2" s="48">
        <f t="shared" ref="A2:A48" si="0">A1+1</f>
        <v>2</v>
      </c>
    </row>
    <row r="3" spans="1:1" ht="15.75" customHeight="1">
      <c r="A3" s="48">
        <f t="shared" si="0"/>
        <v>3</v>
      </c>
    </row>
    <row r="4" spans="1:1" ht="15.75" customHeight="1">
      <c r="A4" s="48">
        <f t="shared" si="0"/>
        <v>4</v>
      </c>
    </row>
    <row r="5" spans="1:1" ht="15.75" customHeight="1">
      <c r="A5" s="48">
        <f t="shared" si="0"/>
        <v>5</v>
      </c>
    </row>
    <row r="6" spans="1:1" ht="15.75" customHeight="1">
      <c r="A6" s="48">
        <f t="shared" si="0"/>
        <v>6</v>
      </c>
    </row>
    <row r="7" spans="1:1" ht="15.75" customHeight="1">
      <c r="A7" s="48">
        <f t="shared" si="0"/>
        <v>7</v>
      </c>
    </row>
    <row r="8" spans="1:1" ht="15.75" customHeight="1">
      <c r="A8" s="48">
        <f t="shared" si="0"/>
        <v>8</v>
      </c>
    </row>
    <row r="9" spans="1:1" ht="15.75" customHeight="1">
      <c r="A9" s="48">
        <f t="shared" si="0"/>
        <v>9</v>
      </c>
    </row>
    <row r="10" spans="1:1" ht="15.75" customHeight="1">
      <c r="A10" s="48">
        <f t="shared" si="0"/>
        <v>10</v>
      </c>
    </row>
    <row r="11" spans="1:1" ht="15.75" customHeight="1">
      <c r="A11" s="48">
        <f t="shared" si="0"/>
        <v>11</v>
      </c>
    </row>
    <row r="12" spans="1:1" ht="15.75" customHeight="1">
      <c r="A12" s="48">
        <f t="shared" si="0"/>
        <v>12</v>
      </c>
    </row>
    <row r="13" spans="1:1" ht="15.75" customHeight="1">
      <c r="A13" s="48">
        <f t="shared" si="0"/>
        <v>13</v>
      </c>
    </row>
    <row r="14" spans="1:1" ht="15.75" customHeight="1">
      <c r="A14" s="48">
        <f t="shared" si="0"/>
        <v>14</v>
      </c>
    </row>
    <row r="15" spans="1:1" ht="15.75" customHeight="1">
      <c r="A15" s="48">
        <f t="shared" si="0"/>
        <v>15</v>
      </c>
    </row>
    <row r="16" spans="1:1" ht="15.75" customHeight="1">
      <c r="A16" s="48">
        <f t="shared" si="0"/>
        <v>16</v>
      </c>
    </row>
    <row r="17" spans="1:1" ht="15.75" customHeight="1">
      <c r="A17" s="48">
        <f t="shared" si="0"/>
        <v>17</v>
      </c>
    </row>
    <row r="18" spans="1:1" ht="15.75" customHeight="1">
      <c r="A18" s="48">
        <f t="shared" si="0"/>
        <v>18</v>
      </c>
    </row>
    <row r="19" spans="1:1" ht="15.75" customHeight="1">
      <c r="A19" s="48">
        <f t="shared" si="0"/>
        <v>19</v>
      </c>
    </row>
    <row r="20" spans="1:1" ht="15.75" customHeight="1">
      <c r="A20" s="48">
        <f t="shared" si="0"/>
        <v>20</v>
      </c>
    </row>
    <row r="21" spans="1:1" ht="15.75" customHeight="1">
      <c r="A21" s="48">
        <f t="shared" si="0"/>
        <v>21</v>
      </c>
    </row>
    <row r="22" spans="1:1" ht="15.75" customHeight="1">
      <c r="A22" s="48">
        <f t="shared" si="0"/>
        <v>22</v>
      </c>
    </row>
    <row r="23" spans="1:1" ht="15.75" customHeight="1">
      <c r="A23" s="48">
        <f t="shared" si="0"/>
        <v>23</v>
      </c>
    </row>
    <row r="24" spans="1:1" ht="15.75" customHeight="1">
      <c r="A24" s="48">
        <f t="shared" si="0"/>
        <v>24</v>
      </c>
    </row>
    <row r="25" spans="1:1" ht="15.75" customHeight="1">
      <c r="A25" s="48">
        <f t="shared" si="0"/>
        <v>25</v>
      </c>
    </row>
    <row r="26" spans="1:1" ht="15.75" customHeight="1">
      <c r="A26" s="48">
        <f t="shared" si="0"/>
        <v>26</v>
      </c>
    </row>
    <row r="27" spans="1:1" ht="15.75" customHeight="1">
      <c r="A27" s="48">
        <f t="shared" si="0"/>
        <v>27</v>
      </c>
    </row>
    <row r="28" spans="1:1" ht="15.75" customHeight="1">
      <c r="A28" s="48">
        <f t="shared" si="0"/>
        <v>28</v>
      </c>
    </row>
    <row r="29" spans="1:1" ht="15.75" customHeight="1">
      <c r="A29" s="48">
        <f t="shared" si="0"/>
        <v>29</v>
      </c>
    </row>
    <row r="30" spans="1:1" ht="15.75" customHeight="1">
      <c r="A30" s="48">
        <f t="shared" si="0"/>
        <v>30</v>
      </c>
    </row>
    <row r="31" spans="1:1" ht="15.75" customHeight="1">
      <c r="A31" s="48">
        <f t="shared" si="0"/>
        <v>31</v>
      </c>
    </row>
    <row r="32" spans="1:1" ht="15.75" customHeight="1">
      <c r="A32" s="48">
        <f t="shared" si="0"/>
        <v>32</v>
      </c>
    </row>
    <row r="33" spans="1:1" ht="15.75" customHeight="1">
      <c r="A33" s="48">
        <f t="shared" si="0"/>
        <v>33</v>
      </c>
    </row>
    <row r="34" spans="1:1" ht="15.75" customHeight="1">
      <c r="A34" s="48">
        <f t="shared" si="0"/>
        <v>34</v>
      </c>
    </row>
    <row r="35" spans="1:1" ht="15.75" customHeight="1">
      <c r="A35" s="48">
        <f t="shared" si="0"/>
        <v>35</v>
      </c>
    </row>
    <row r="36" spans="1:1" ht="15.75" customHeight="1">
      <c r="A36" s="48">
        <f t="shared" si="0"/>
        <v>36</v>
      </c>
    </row>
    <row r="37" spans="1:1" ht="15.75" customHeight="1">
      <c r="A37" s="48">
        <f t="shared" si="0"/>
        <v>37</v>
      </c>
    </row>
    <row r="38" spans="1:1" ht="15.75" customHeight="1">
      <c r="A38" s="48">
        <f t="shared" si="0"/>
        <v>38</v>
      </c>
    </row>
    <row r="39" spans="1:1" ht="15.75" customHeight="1">
      <c r="A39" s="48">
        <f t="shared" si="0"/>
        <v>39</v>
      </c>
    </row>
    <row r="40" spans="1:1" ht="15.75" customHeight="1">
      <c r="A40" s="48">
        <f t="shared" si="0"/>
        <v>40</v>
      </c>
    </row>
    <row r="41" spans="1:1" ht="15.75" customHeight="1">
      <c r="A41" s="48">
        <f t="shared" si="0"/>
        <v>41</v>
      </c>
    </row>
    <row r="42" spans="1:1" ht="15.75" customHeight="1">
      <c r="A42" s="48">
        <f t="shared" si="0"/>
        <v>42</v>
      </c>
    </row>
    <row r="43" spans="1:1" ht="15.75" customHeight="1">
      <c r="A43" s="48">
        <f t="shared" si="0"/>
        <v>43</v>
      </c>
    </row>
    <row r="44" spans="1:1" ht="15.75" customHeight="1">
      <c r="A44" s="48">
        <f t="shared" si="0"/>
        <v>44</v>
      </c>
    </row>
    <row r="45" spans="1:1" ht="15.75" customHeight="1">
      <c r="A45" s="48">
        <f t="shared" si="0"/>
        <v>45</v>
      </c>
    </row>
    <row r="46" spans="1:1" ht="15.75" customHeight="1">
      <c r="A46" s="48">
        <f t="shared" si="0"/>
        <v>46</v>
      </c>
    </row>
    <row r="47" spans="1:1" ht="15.75" customHeight="1">
      <c r="A47" s="48">
        <f t="shared" si="0"/>
        <v>47</v>
      </c>
    </row>
    <row r="48" spans="1:1" ht="15.75" customHeight="1">
      <c r="A48" s="48">
        <f t="shared" si="0"/>
        <v>48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000"/>
  <sheetViews>
    <sheetView workbookViewId="0">
      <selection activeCell="J341" sqref="J341"/>
    </sheetView>
  </sheetViews>
  <sheetFormatPr defaultColWidth="12.5703125" defaultRowHeight="15" customHeight="1"/>
  <cols>
    <col min="1" max="1" width="16.5703125" style="261" bestFit="1" customWidth="1"/>
    <col min="2" max="2" width="9.42578125" style="261" customWidth="1"/>
    <col min="3" max="3" width="15.140625" style="261" customWidth="1"/>
    <col min="4" max="4" width="14.140625" style="261" bestFit="1" customWidth="1"/>
    <col min="5" max="5" width="13.5703125" style="261" bestFit="1" customWidth="1"/>
    <col min="6" max="6" width="2" style="261" hidden="1" customWidth="1"/>
    <col min="7" max="7" width="15" style="261" bestFit="1" customWidth="1"/>
    <col min="8" max="19" width="11" style="261" customWidth="1"/>
    <col min="20" max="16384" width="12.5703125" style="261"/>
  </cols>
  <sheetData>
    <row r="1" spans="1:7" ht="15.75" customHeight="1">
      <c r="E1" s="262"/>
    </row>
    <row r="2" spans="1:7" ht="15.75" customHeight="1">
      <c r="E2" s="262"/>
      <c r="G2" s="263"/>
    </row>
    <row r="3" spans="1:7" ht="31.5">
      <c r="A3" s="288" t="s">
        <v>68</v>
      </c>
      <c r="B3" s="289"/>
      <c r="C3" s="289"/>
      <c r="D3" s="289"/>
      <c r="E3" s="290"/>
      <c r="F3" s="264"/>
      <c r="G3" s="266" t="s">
        <v>69</v>
      </c>
    </row>
    <row r="4" spans="1:7" ht="31.5">
      <c r="A4" s="265" t="s">
        <v>70</v>
      </c>
      <c r="B4" s="266" t="s">
        <v>71</v>
      </c>
      <c r="C4" s="265" t="s">
        <v>72</v>
      </c>
      <c r="D4" s="265" t="s">
        <v>73</v>
      </c>
      <c r="E4" s="265" t="s">
        <v>74</v>
      </c>
      <c r="F4" s="264"/>
      <c r="G4" s="266" t="s">
        <v>75</v>
      </c>
    </row>
    <row r="5" spans="1:7" ht="15.75" customHeight="1">
      <c r="A5" s="267" t="s">
        <v>84</v>
      </c>
      <c r="B5" s="267">
        <v>460</v>
      </c>
      <c r="C5" s="267" t="s">
        <v>164</v>
      </c>
      <c r="D5" s="267" t="s">
        <v>165</v>
      </c>
      <c r="E5" s="268">
        <v>11</v>
      </c>
      <c r="F5" s="264">
        <f t="shared" ref="F5:F213" si="0">IF(A5&lt;&gt;"SM1 (патчкорд)",0,1)</f>
        <v>0</v>
      </c>
      <c r="G5" s="264">
        <f>SUMIFS(B$5:B$512,F$5:F$512,1,B$5:B$512,B5)/B5*F5</f>
        <v>0</v>
      </c>
    </row>
    <row r="6" spans="1:7" ht="15.75" customHeight="1">
      <c r="A6" s="267" t="s">
        <v>77</v>
      </c>
      <c r="B6" s="267">
        <v>155</v>
      </c>
      <c r="C6" s="267" t="s">
        <v>164</v>
      </c>
      <c r="D6" s="267" t="s">
        <v>166</v>
      </c>
      <c r="E6" s="268">
        <v>11</v>
      </c>
      <c r="F6" s="264">
        <f t="shared" si="0"/>
        <v>0</v>
      </c>
      <c r="G6" s="264">
        <f t="shared" ref="G6:G69" si="1">SUMIFS(B$5:B$512,F$5:F$512,1,B$5:B$512,B6)/B6*F6</f>
        <v>0</v>
      </c>
    </row>
    <row r="7" spans="1:7" ht="15.75" customHeight="1">
      <c r="A7" s="267" t="s">
        <v>80</v>
      </c>
      <c r="B7" s="267">
        <v>185</v>
      </c>
      <c r="C7" s="267" t="s">
        <v>164</v>
      </c>
      <c r="D7" s="267" t="s">
        <v>167</v>
      </c>
      <c r="E7" s="268">
        <v>11</v>
      </c>
      <c r="F7" s="264">
        <f t="shared" si="0"/>
        <v>0</v>
      </c>
      <c r="G7" s="264">
        <f t="shared" si="1"/>
        <v>0</v>
      </c>
    </row>
    <row r="8" spans="1:7" ht="15.75" customHeight="1">
      <c r="A8" s="267" t="s">
        <v>78</v>
      </c>
      <c r="B8" s="267">
        <v>105</v>
      </c>
      <c r="C8" s="267" t="s">
        <v>164</v>
      </c>
      <c r="D8" s="267" t="s">
        <v>168</v>
      </c>
      <c r="E8" s="268">
        <v>11</v>
      </c>
      <c r="F8" s="264">
        <f t="shared" si="0"/>
        <v>1</v>
      </c>
      <c r="G8" s="264">
        <f t="shared" si="1"/>
        <v>14</v>
      </c>
    </row>
    <row r="9" spans="1:7" ht="15.75" customHeight="1">
      <c r="A9" s="267" t="s">
        <v>78</v>
      </c>
      <c r="B9" s="267">
        <v>105</v>
      </c>
      <c r="C9" s="267" t="s">
        <v>168</v>
      </c>
      <c r="D9" s="267" t="s">
        <v>169</v>
      </c>
      <c r="E9" s="268">
        <v>11</v>
      </c>
      <c r="F9" s="264">
        <f t="shared" si="0"/>
        <v>1</v>
      </c>
      <c r="G9" s="264">
        <f t="shared" si="1"/>
        <v>14</v>
      </c>
    </row>
    <row r="10" spans="1:7" ht="15.75" customHeight="1">
      <c r="A10" s="267" t="s">
        <v>78</v>
      </c>
      <c r="B10" s="267">
        <v>90</v>
      </c>
      <c r="C10" s="267" t="s">
        <v>168</v>
      </c>
      <c r="D10" s="267" t="s">
        <v>170</v>
      </c>
      <c r="E10" s="268">
        <v>11</v>
      </c>
      <c r="F10" s="264">
        <f t="shared" si="0"/>
        <v>1</v>
      </c>
      <c r="G10" s="264">
        <f t="shared" si="1"/>
        <v>21</v>
      </c>
    </row>
    <row r="11" spans="1:7" ht="15.75" customHeight="1">
      <c r="A11" s="267" t="s">
        <v>78</v>
      </c>
      <c r="B11" s="267">
        <v>110</v>
      </c>
      <c r="C11" s="267" t="s">
        <v>170</v>
      </c>
      <c r="D11" s="267" t="s">
        <v>171</v>
      </c>
      <c r="E11" s="268">
        <v>11</v>
      </c>
      <c r="F11" s="264">
        <f t="shared" si="0"/>
        <v>1</v>
      </c>
      <c r="G11" s="264">
        <f t="shared" si="1"/>
        <v>16</v>
      </c>
    </row>
    <row r="12" spans="1:7" ht="15.75" customHeight="1">
      <c r="A12" s="267" t="s">
        <v>78</v>
      </c>
      <c r="B12" s="267">
        <v>75</v>
      </c>
      <c r="C12" s="267" t="s">
        <v>166</v>
      </c>
      <c r="D12" s="267" t="s">
        <v>172</v>
      </c>
      <c r="E12" s="268">
        <v>11</v>
      </c>
      <c r="F12" s="264">
        <f t="shared" si="0"/>
        <v>1</v>
      </c>
      <c r="G12" s="264">
        <f t="shared" si="1"/>
        <v>13</v>
      </c>
    </row>
    <row r="13" spans="1:7" ht="15.75" customHeight="1">
      <c r="A13" s="267" t="s">
        <v>78</v>
      </c>
      <c r="B13" s="267">
        <v>90</v>
      </c>
      <c r="C13" s="267" t="s">
        <v>166</v>
      </c>
      <c r="D13" s="267" t="s">
        <v>173</v>
      </c>
      <c r="E13" s="268">
        <v>11</v>
      </c>
      <c r="F13" s="264">
        <f t="shared" si="0"/>
        <v>1</v>
      </c>
      <c r="G13" s="264">
        <f t="shared" si="1"/>
        <v>21</v>
      </c>
    </row>
    <row r="14" spans="1:7" ht="15.75" customHeight="1">
      <c r="A14" s="267" t="s">
        <v>78</v>
      </c>
      <c r="B14" s="267">
        <v>175</v>
      </c>
      <c r="C14" s="267" t="s">
        <v>166</v>
      </c>
      <c r="D14" s="267" t="s">
        <v>174</v>
      </c>
      <c r="E14" s="268">
        <v>11</v>
      </c>
      <c r="F14" s="264">
        <f t="shared" si="0"/>
        <v>1</v>
      </c>
      <c r="G14" s="264">
        <f t="shared" si="1"/>
        <v>4</v>
      </c>
    </row>
    <row r="15" spans="1:7" ht="15.75" customHeight="1">
      <c r="A15" s="267" t="s">
        <v>78</v>
      </c>
      <c r="B15" s="267">
        <v>120</v>
      </c>
      <c r="C15" s="267" t="s">
        <v>174</v>
      </c>
      <c r="D15" s="267" t="s">
        <v>175</v>
      </c>
      <c r="E15" s="268">
        <v>11</v>
      </c>
      <c r="F15" s="264">
        <f t="shared" si="0"/>
        <v>1</v>
      </c>
      <c r="G15" s="264">
        <f t="shared" si="1"/>
        <v>16</v>
      </c>
    </row>
    <row r="16" spans="1:7" ht="15.75" customHeight="1">
      <c r="A16" s="267" t="s">
        <v>78</v>
      </c>
      <c r="B16" s="267">
        <v>70</v>
      </c>
      <c r="C16" s="267" t="s">
        <v>175</v>
      </c>
      <c r="D16" s="267" t="s">
        <v>176</v>
      </c>
      <c r="E16" s="268">
        <v>11</v>
      </c>
      <c r="F16" s="264">
        <f t="shared" si="0"/>
        <v>1</v>
      </c>
      <c r="G16" s="264">
        <f t="shared" si="1"/>
        <v>12</v>
      </c>
    </row>
    <row r="17" spans="1:7" ht="15.75" customHeight="1">
      <c r="A17" s="267" t="s">
        <v>78</v>
      </c>
      <c r="B17" s="267">
        <v>65</v>
      </c>
      <c r="C17" s="267" t="s">
        <v>176</v>
      </c>
      <c r="D17" s="267" t="s">
        <v>177</v>
      </c>
      <c r="E17" s="268">
        <v>11</v>
      </c>
      <c r="F17" s="264">
        <f t="shared" si="0"/>
        <v>1</v>
      </c>
      <c r="G17" s="264">
        <f t="shared" si="1"/>
        <v>15</v>
      </c>
    </row>
    <row r="18" spans="1:7" ht="15.75" customHeight="1">
      <c r="A18" s="267" t="s">
        <v>78</v>
      </c>
      <c r="B18" s="267">
        <v>115</v>
      </c>
      <c r="C18" s="267" t="s">
        <v>164</v>
      </c>
      <c r="D18" s="267" t="s">
        <v>178</v>
      </c>
      <c r="E18" s="268">
        <v>11</v>
      </c>
      <c r="F18" s="264">
        <f t="shared" si="0"/>
        <v>1</v>
      </c>
      <c r="G18" s="264">
        <f t="shared" si="1"/>
        <v>13</v>
      </c>
    </row>
    <row r="19" spans="1:7" ht="15.75" customHeight="1">
      <c r="A19" s="267" t="s">
        <v>78</v>
      </c>
      <c r="B19" s="267">
        <v>120</v>
      </c>
      <c r="C19" s="267" t="s">
        <v>178</v>
      </c>
      <c r="D19" s="267" t="s">
        <v>179</v>
      </c>
      <c r="E19" s="268">
        <v>11</v>
      </c>
      <c r="F19" s="264">
        <f t="shared" si="0"/>
        <v>1</v>
      </c>
      <c r="G19" s="264">
        <f t="shared" si="1"/>
        <v>16</v>
      </c>
    </row>
    <row r="20" spans="1:7" ht="15.75" customHeight="1">
      <c r="A20" s="267" t="s">
        <v>80</v>
      </c>
      <c r="B20" s="267">
        <v>200</v>
      </c>
      <c r="C20" s="267" t="s">
        <v>167</v>
      </c>
      <c r="D20" s="267" t="s">
        <v>189</v>
      </c>
      <c r="E20" s="268">
        <v>12</v>
      </c>
      <c r="F20" s="264">
        <f t="shared" si="0"/>
        <v>0</v>
      </c>
      <c r="G20" s="264">
        <f t="shared" si="1"/>
        <v>0</v>
      </c>
    </row>
    <row r="21" spans="1:7" ht="15.75" customHeight="1">
      <c r="A21" s="267" t="s">
        <v>78</v>
      </c>
      <c r="B21" s="267">
        <v>100</v>
      </c>
      <c r="C21" s="267" t="s">
        <v>167</v>
      </c>
      <c r="D21" s="267" t="s">
        <v>190</v>
      </c>
      <c r="E21" s="268">
        <v>12</v>
      </c>
      <c r="F21" s="264">
        <f t="shared" si="0"/>
        <v>1</v>
      </c>
      <c r="G21" s="264">
        <f t="shared" si="1"/>
        <v>17</v>
      </c>
    </row>
    <row r="22" spans="1:7" ht="15.75" customHeight="1">
      <c r="A22" s="267" t="s">
        <v>78</v>
      </c>
      <c r="B22" s="267">
        <v>130</v>
      </c>
      <c r="C22" s="267" t="s">
        <v>167</v>
      </c>
      <c r="D22" s="267" t="s">
        <v>191</v>
      </c>
      <c r="E22" s="268">
        <v>12</v>
      </c>
      <c r="F22" s="264">
        <f t="shared" si="0"/>
        <v>1</v>
      </c>
      <c r="G22" s="264">
        <f t="shared" si="1"/>
        <v>15</v>
      </c>
    </row>
    <row r="23" spans="1:7" ht="15.75" customHeight="1">
      <c r="A23" s="267" t="s">
        <v>78</v>
      </c>
      <c r="B23" s="267">
        <v>85</v>
      </c>
      <c r="C23" s="267" t="s">
        <v>191</v>
      </c>
      <c r="D23" s="267" t="s">
        <v>192</v>
      </c>
      <c r="E23" s="268">
        <v>12</v>
      </c>
      <c r="F23" s="264">
        <f t="shared" si="0"/>
        <v>1</v>
      </c>
      <c r="G23" s="264">
        <f t="shared" si="1"/>
        <v>9</v>
      </c>
    </row>
    <row r="24" spans="1:7" ht="15.75" customHeight="1">
      <c r="A24" s="267" t="s">
        <v>78</v>
      </c>
      <c r="B24" s="267">
        <v>90</v>
      </c>
      <c r="C24" s="267" t="s">
        <v>192</v>
      </c>
      <c r="D24" s="267" t="s">
        <v>193</v>
      </c>
      <c r="E24" s="268">
        <v>12</v>
      </c>
      <c r="F24" s="264">
        <f t="shared" si="0"/>
        <v>1</v>
      </c>
      <c r="G24" s="264">
        <f t="shared" si="1"/>
        <v>21</v>
      </c>
    </row>
    <row r="25" spans="1:7" ht="15.75" customHeight="1">
      <c r="A25" s="267" t="s">
        <v>78</v>
      </c>
      <c r="B25" s="267">
        <v>105</v>
      </c>
      <c r="C25" s="267" t="s">
        <v>193</v>
      </c>
      <c r="D25" s="267" t="s">
        <v>194</v>
      </c>
      <c r="E25" s="268">
        <v>12</v>
      </c>
      <c r="F25" s="264">
        <f t="shared" si="0"/>
        <v>1</v>
      </c>
      <c r="G25" s="264">
        <f t="shared" si="1"/>
        <v>14</v>
      </c>
    </row>
    <row r="26" spans="1:7" ht="15.75" customHeight="1">
      <c r="A26" s="267" t="s">
        <v>78</v>
      </c>
      <c r="B26" s="267">
        <v>130</v>
      </c>
      <c r="C26" s="267" t="s">
        <v>167</v>
      </c>
      <c r="D26" s="267" t="s">
        <v>195</v>
      </c>
      <c r="E26" s="268">
        <v>12</v>
      </c>
      <c r="F26" s="264">
        <f t="shared" si="0"/>
        <v>1</v>
      </c>
      <c r="G26" s="264">
        <f t="shared" si="1"/>
        <v>15</v>
      </c>
    </row>
    <row r="27" spans="1:7" ht="15.75" customHeight="1">
      <c r="A27" s="267" t="s">
        <v>78</v>
      </c>
      <c r="B27" s="267">
        <v>175</v>
      </c>
      <c r="C27" s="267" t="s">
        <v>195</v>
      </c>
      <c r="D27" s="267" t="s">
        <v>196</v>
      </c>
      <c r="E27" s="268">
        <v>12</v>
      </c>
      <c r="F27" s="264">
        <f t="shared" si="0"/>
        <v>1</v>
      </c>
      <c r="G27" s="264">
        <f t="shared" si="1"/>
        <v>4</v>
      </c>
    </row>
    <row r="28" spans="1:7" ht="15.75" customHeight="1">
      <c r="A28" s="267" t="s">
        <v>78</v>
      </c>
      <c r="B28" s="267">
        <v>100</v>
      </c>
      <c r="C28" s="267" t="s">
        <v>196</v>
      </c>
      <c r="D28" s="267" t="s">
        <v>197</v>
      </c>
      <c r="E28" s="268">
        <v>12</v>
      </c>
      <c r="F28" s="264">
        <f t="shared" si="0"/>
        <v>1</v>
      </c>
      <c r="G28" s="264">
        <f t="shared" si="1"/>
        <v>17</v>
      </c>
    </row>
    <row r="29" spans="1:7" ht="15.75" customHeight="1">
      <c r="A29" s="267" t="s">
        <v>78</v>
      </c>
      <c r="B29" s="267">
        <v>100</v>
      </c>
      <c r="C29" s="267" t="s">
        <v>189</v>
      </c>
      <c r="D29" s="267" t="s">
        <v>198</v>
      </c>
      <c r="E29" s="268">
        <v>12</v>
      </c>
      <c r="F29" s="264">
        <f t="shared" si="0"/>
        <v>1</v>
      </c>
      <c r="G29" s="264">
        <f t="shared" si="1"/>
        <v>17</v>
      </c>
    </row>
    <row r="30" spans="1:7" ht="15.75" customHeight="1">
      <c r="A30" s="267" t="s">
        <v>78</v>
      </c>
      <c r="B30" s="267">
        <v>90</v>
      </c>
      <c r="C30" s="267" t="s">
        <v>198</v>
      </c>
      <c r="D30" s="267" t="s">
        <v>199</v>
      </c>
      <c r="E30" s="268">
        <v>12</v>
      </c>
      <c r="F30" s="264">
        <f t="shared" si="0"/>
        <v>1</v>
      </c>
      <c r="G30" s="264">
        <f t="shared" si="1"/>
        <v>21</v>
      </c>
    </row>
    <row r="31" spans="1:7" ht="15.75" customHeight="1">
      <c r="A31" s="267" t="s">
        <v>78</v>
      </c>
      <c r="B31" s="267">
        <v>85</v>
      </c>
      <c r="C31" s="267" t="s">
        <v>199</v>
      </c>
      <c r="D31" s="267" t="s">
        <v>200</v>
      </c>
      <c r="E31" s="268">
        <v>12</v>
      </c>
      <c r="F31" s="264">
        <f t="shared" si="0"/>
        <v>1</v>
      </c>
      <c r="G31" s="264">
        <f t="shared" si="1"/>
        <v>9</v>
      </c>
    </row>
    <row r="32" spans="1:7" ht="15.75" customHeight="1">
      <c r="A32" s="267" t="s">
        <v>78</v>
      </c>
      <c r="B32" s="267">
        <v>120</v>
      </c>
      <c r="C32" s="267" t="s">
        <v>189</v>
      </c>
      <c r="D32" s="267" t="s">
        <v>201</v>
      </c>
      <c r="E32" s="268">
        <v>12</v>
      </c>
      <c r="F32" s="264">
        <f t="shared" si="0"/>
        <v>1</v>
      </c>
      <c r="G32" s="264">
        <f t="shared" si="1"/>
        <v>16</v>
      </c>
    </row>
    <row r="33" spans="1:7" ht="15.75" customHeight="1">
      <c r="A33" s="267" t="s">
        <v>78</v>
      </c>
      <c r="B33" s="267">
        <v>85</v>
      </c>
      <c r="C33" s="267" t="s">
        <v>201</v>
      </c>
      <c r="D33" s="267" t="s">
        <v>202</v>
      </c>
      <c r="E33" s="268">
        <v>12</v>
      </c>
      <c r="F33" s="264">
        <f t="shared" si="0"/>
        <v>1</v>
      </c>
      <c r="G33" s="264">
        <f t="shared" si="1"/>
        <v>9</v>
      </c>
    </row>
    <row r="34" spans="1:7" ht="15.75" customHeight="1">
      <c r="A34" s="267" t="s">
        <v>78</v>
      </c>
      <c r="B34" s="267">
        <v>95</v>
      </c>
      <c r="C34" s="267" t="s">
        <v>202</v>
      </c>
      <c r="D34" s="267" t="s">
        <v>203</v>
      </c>
      <c r="E34" s="268">
        <v>12</v>
      </c>
      <c r="F34" s="264">
        <f t="shared" si="0"/>
        <v>1</v>
      </c>
      <c r="G34" s="264">
        <f t="shared" si="1"/>
        <v>12</v>
      </c>
    </row>
    <row r="35" spans="1:7" ht="15.75" customHeight="1">
      <c r="A35" s="267" t="s">
        <v>84</v>
      </c>
      <c r="B35" s="267">
        <v>670</v>
      </c>
      <c r="C35" s="267" t="s">
        <v>165</v>
      </c>
      <c r="D35" s="267" t="s">
        <v>215</v>
      </c>
      <c r="E35" s="269">
        <v>13</v>
      </c>
      <c r="F35" s="264">
        <f t="shared" si="0"/>
        <v>0</v>
      </c>
      <c r="G35" s="264">
        <f t="shared" si="1"/>
        <v>0</v>
      </c>
    </row>
    <row r="36" spans="1:7" ht="15.75" customHeight="1">
      <c r="A36" s="267" t="s">
        <v>80</v>
      </c>
      <c r="B36" s="267">
        <v>135</v>
      </c>
      <c r="C36" s="267" t="s">
        <v>165</v>
      </c>
      <c r="D36" s="267" t="s">
        <v>216</v>
      </c>
      <c r="E36" s="269">
        <v>13</v>
      </c>
      <c r="F36" s="264">
        <f t="shared" si="0"/>
        <v>0</v>
      </c>
      <c r="G36" s="264">
        <f t="shared" si="1"/>
        <v>0</v>
      </c>
    </row>
    <row r="37" spans="1:7" ht="15.75" customHeight="1">
      <c r="A37" s="267" t="s">
        <v>78</v>
      </c>
      <c r="B37" s="267">
        <v>115</v>
      </c>
      <c r="C37" s="267" t="s">
        <v>165</v>
      </c>
      <c r="D37" s="267" t="s">
        <v>217</v>
      </c>
      <c r="E37" s="269">
        <v>13</v>
      </c>
      <c r="F37" s="264">
        <f t="shared" si="0"/>
        <v>1</v>
      </c>
      <c r="G37" s="264">
        <f t="shared" si="1"/>
        <v>13</v>
      </c>
    </row>
    <row r="38" spans="1:7" ht="15.75" customHeight="1">
      <c r="A38" s="267" t="s">
        <v>78</v>
      </c>
      <c r="B38" s="267">
        <v>90</v>
      </c>
      <c r="C38" s="267" t="s">
        <v>217</v>
      </c>
      <c r="D38" s="267" t="s">
        <v>218</v>
      </c>
      <c r="E38" s="269">
        <v>13</v>
      </c>
      <c r="F38" s="264">
        <f t="shared" si="0"/>
        <v>1</v>
      </c>
      <c r="G38" s="264">
        <f t="shared" si="1"/>
        <v>21</v>
      </c>
    </row>
    <row r="39" spans="1:7" ht="15.75" customHeight="1">
      <c r="A39" s="267" t="s">
        <v>78</v>
      </c>
      <c r="B39" s="267">
        <v>140</v>
      </c>
      <c r="C39" s="267" t="s">
        <v>218</v>
      </c>
      <c r="D39" s="267" t="s">
        <v>219</v>
      </c>
      <c r="E39" s="269">
        <v>13</v>
      </c>
      <c r="F39" s="264">
        <f t="shared" si="0"/>
        <v>1</v>
      </c>
      <c r="G39" s="264">
        <f t="shared" si="1"/>
        <v>7</v>
      </c>
    </row>
    <row r="40" spans="1:7" ht="15.75" customHeight="1">
      <c r="A40" s="267" t="s">
        <v>78</v>
      </c>
      <c r="B40" s="267">
        <v>115</v>
      </c>
      <c r="C40" s="267" t="s">
        <v>165</v>
      </c>
      <c r="D40" s="267" t="s">
        <v>220</v>
      </c>
      <c r="E40" s="269">
        <v>13</v>
      </c>
      <c r="F40" s="264">
        <f t="shared" si="0"/>
        <v>1</v>
      </c>
      <c r="G40" s="264">
        <f t="shared" si="1"/>
        <v>13</v>
      </c>
    </row>
    <row r="41" spans="1:7" ht="15.75" customHeight="1">
      <c r="A41" s="267" t="s">
        <v>78</v>
      </c>
      <c r="B41" s="267">
        <v>125</v>
      </c>
      <c r="C41" s="267" t="s">
        <v>220</v>
      </c>
      <c r="D41" s="267" t="s">
        <v>221</v>
      </c>
      <c r="E41" s="269">
        <v>13</v>
      </c>
      <c r="F41" s="264">
        <f t="shared" si="0"/>
        <v>1</v>
      </c>
      <c r="G41" s="264">
        <f t="shared" si="1"/>
        <v>9</v>
      </c>
    </row>
    <row r="42" spans="1:7" ht="15.75" customHeight="1">
      <c r="A42" s="267" t="s">
        <v>78</v>
      </c>
      <c r="B42" s="267">
        <v>165</v>
      </c>
      <c r="C42" s="267" t="s">
        <v>221</v>
      </c>
      <c r="D42" s="267" t="s">
        <v>222</v>
      </c>
      <c r="E42" s="269">
        <v>13</v>
      </c>
      <c r="F42" s="264">
        <f t="shared" si="0"/>
        <v>1</v>
      </c>
      <c r="G42" s="264">
        <f t="shared" si="1"/>
        <v>3</v>
      </c>
    </row>
    <row r="43" spans="1:7" ht="15.75" customHeight="1">
      <c r="A43" s="267" t="s">
        <v>78</v>
      </c>
      <c r="B43" s="267">
        <v>145</v>
      </c>
      <c r="C43" s="267" t="s">
        <v>216</v>
      </c>
      <c r="D43" s="267" t="s">
        <v>223</v>
      </c>
      <c r="E43" s="269">
        <v>13</v>
      </c>
      <c r="F43" s="264">
        <f t="shared" si="0"/>
        <v>1</v>
      </c>
      <c r="G43" s="264">
        <f t="shared" si="1"/>
        <v>9</v>
      </c>
    </row>
    <row r="44" spans="1:7" ht="15.75" customHeight="1">
      <c r="A44" s="267" t="s">
        <v>78</v>
      </c>
      <c r="B44" s="267">
        <v>110</v>
      </c>
      <c r="C44" s="267" t="s">
        <v>223</v>
      </c>
      <c r="D44" s="267" t="s">
        <v>224</v>
      </c>
      <c r="E44" s="269">
        <v>13</v>
      </c>
      <c r="F44" s="264">
        <f t="shared" si="0"/>
        <v>1</v>
      </c>
      <c r="G44" s="264">
        <f t="shared" si="1"/>
        <v>16</v>
      </c>
    </row>
    <row r="45" spans="1:7" ht="15.75" customHeight="1">
      <c r="A45" s="267" t="s">
        <v>78</v>
      </c>
      <c r="B45" s="267">
        <v>95</v>
      </c>
      <c r="C45" s="267" t="s">
        <v>216</v>
      </c>
      <c r="D45" s="267" t="s">
        <v>225</v>
      </c>
      <c r="E45" s="269">
        <v>13</v>
      </c>
      <c r="F45" s="264">
        <f t="shared" si="0"/>
        <v>1</v>
      </c>
      <c r="G45" s="264">
        <f t="shared" si="1"/>
        <v>12</v>
      </c>
    </row>
    <row r="46" spans="1:7" ht="15.75" customHeight="1">
      <c r="A46" s="267" t="s">
        <v>78</v>
      </c>
      <c r="B46" s="267">
        <v>110</v>
      </c>
      <c r="C46" s="267" t="s">
        <v>225</v>
      </c>
      <c r="D46" s="267" t="s">
        <v>226</v>
      </c>
      <c r="E46" s="269">
        <v>13</v>
      </c>
      <c r="F46" s="264">
        <f t="shared" si="0"/>
        <v>1</v>
      </c>
      <c r="G46" s="264">
        <f t="shared" si="1"/>
        <v>16</v>
      </c>
    </row>
    <row r="47" spans="1:7" ht="15.75" customHeight="1">
      <c r="A47" s="267" t="s">
        <v>78</v>
      </c>
      <c r="B47" s="267">
        <v>145</v>
      </c>
      <c r="C47" s="267" t="s">
        <v>226</v>
      </c>
      <c r="D47" s="267" t="s">
        <v>227</v>
      </c>
      <c r="E47" s="269">
        <v>13</v>
      </c>
      <c r="F47" s="264">
        <f t="shared" si="0"/>
        <v>1</v>
      </c>
      <c r="G47" s="264">
        <f t="shared" si="1"/>
        <v>9</v>
      </c>
    </row>
    <row r="48" spans="1:7" ht="15.75" customHeight="1">
      <c r="A48" s="267" t="s">
        <v>84</v>
      </c>
      <c r="B48" s="267">
        <v>570</v>
      </c>
      <c r="C48" s="267" t="s">
        <v>215</v>
      </c>
      <c r="D48" s="267" t="s">
        <v>228</v>
      </c>
      <c r="E48" s="269">
        <v>14</v>
      </c>
      <c r="F48" s="264">
        <f t="shared" si="0"/>
        <v>0</v>
      </c>
      <c r="G48" s="264">
        <f t="shared" si="1"/>
        <v>0</v>
      </c>
    </row>
    <row r="49" spans="1:7" ht="15.75" customHeight="1">
      <c r="A49" s="267" t="s">
        <v>80</v>
      </c>
      <c r="B49" s="267">
        <v>335</v>
      </c>
      <c r="C49" s="267" t="s">
        <v>215</v>
      </c>
      <c r="D49" s="267" t="s">
        <v>229</v>
      </c>
      <c r="E49" s="269">
        <v>14</v>
      </c>
      <c r="F49" s="264">
        <f t="shared" si="0"/>
        <v>0</v>
      </c>
      <c r="G49" s="264">
        <f t="shared" si="1"/>
        <v>0</v>
      </c>
    </row>
    <row r="50" spans="1:7" ht="15.75" customHeight="1">
      <c r="A50" s="267" t="s">
        <v>78</v>
      </c>
      <c r="B50" s="267">
        <v>100</v>
      </c>
      <c r="C50" s="267" t="s">
        <v>215</v>
      </c>
      <c r="D50" s="267" t="s">
        <v>230</v>
      </c>
      <c r="E50" s="269">
        <v>14</v>
      </c>
      <c r="F50" s="264">
        <f t="shared" si="0"/>
        <v>1</v>
      </c>
      <c r="G50" s="264">
        <f t="shared" si="1"/>
        <v>17</v>
      </c>
    </row>
    <row r="51" spans="1:7" ht="15.75" customHeight="1">
      <c r="A51" s="267" t="s">
        <v>78</v>
      </c>
      <c r="B51" s="267">
        <v>120</v>
      </c>
      <c r="C51" s="267" t="s">
        <v>230</v>
      </c>
      <c r="D51" s="267" t="s">
        <v>231</v>
      </c>
      <c r="E51" s="269">
        <v>14</v>
      </c>
      <c r="F51" s="264">
        <f t="shared" si="0"/>
        <v>1</v>
      </c>
      <c r="G51" s="264">
        <f t="shared" si="1"/>
        <v>16</v>
      </c>
    </row>
    <row r="52" spans="1:7" ht="15.75" customHeight="1">
      <c r="A52" s="267" t="s">
        <v>78</v>
      </c>
      <c r="B52" s="267">
        <v>125</v>
      </c>
      <c r="C52" s="267" t="s">
        <v>231</v>
      </c>
      <c r="D52" s="267" t="s">
        <v>232</v>
      </c>
      <c r="E52" s="269">
        <v>14</v>
      </c>
      <c r="F52" s="264">
        <f t="shared" si="0"/>
        <v>1</v>
      </c>
      <c r="G52" s="264">
        <f t="shared" si="1"/>
        <v>9</v>
      </c>
    </row>
    <row r="53" spans="1:7" ht="15.75" customHeight="1">
      <c r="A53" s="267" t="s">
        <v>78</v>
      </c>
      <c r="B53" s="267">
        <v>80</v>
      </c>
      <c r="C53" s="267" t="s">
        <v>232</v>
      </c>
      <c r="D53" s="267" t="s">
        <v>233</v>
      </c>
      <c r="E53" s="269">
        <v>14</v>
      </c>
      <c r="F53" s="264">
        <f t="shared" si="0"/>
        <v>1</v>
      </c>
      <c r="G53" s="264">
        <f t="shared" si="1"/>
        <v>7</v>
      </c>
    </row>
    <row r="54" spans="1:7" ht="15.75" customHeight="1">
      <c r="A54" s="267" t="s">
        <v>78</v>
      </c>
      <c r="B54" s="267">
        <v>100</v>
      </c>
      <c r="C54" s="267" t="s">
        <v>233</v>
      </c>
      <c r="D54" s="267" t="s">
        <v>234</v>
      </c>
      <c r="E54" s="269">
        <v>14</v>
      </c>
      <c r="F54" s="264">
        <f t="shared" si="0"/>
        <v>1</v>
      </c>
      <c r="G54" s="264">
        <f t="shared" si="1"/>
        <v>17</v>
      </c>
    </row>
    <row r="55" spans="1:7" ht="15.75" customHeight="1">
      <c r="A55" s="267" t="s">
        <v>78</v>
      </c>
      <c r="B55" s="267">
        <v>85</v>
      </c>
      <c r="C55" s="267" t="s">
        <v>215</v>
      </c>
      <c r="D55" s="267" t="s">
        <v>235</v>
      </c>
      <c r="E55" s="269">
        <v>14</v>
      </c>
      <c r="F55" s="264">
        <f t="shared" si="0"/>
        <v>1</v>
      </c>
      <c r="G55" s="264">
        <f t="shared" si="1"/>
        <v>9</v>
      </c>
    </row>
    <row r="56" spans="1:7" ht="15.75" customHeight="1">
      <c r="A56" s="267" t="s">
        <v>78</v>
      </c>
      <c r="B56" s="267">
        <v>65</v>
      </c>
      <c r="C56" s="267" t="s">
        <v>235</v>
      </c>
      <c r="D56" s="267" t="s">
        <v>236</v>
      </c>
      <c r="E56" s="269">
        <v>14</v>
      </c>
      <c r="F56" s="264">
        <f t="shared" si="0"/>
        <v>1</v>
      </c>
      <c r="G56" s="264">
        <f t="shared" si="1"/>
        <v>15</v>
      </c>
    </row>
    <row r="57" spans="1:7" ht="15.75" customHeight="1">
      <c r="A57" s="267" t="s">
        <v>78</v>
      </c>
      <c r="B57" s="267">
        <v>155</v>
      </c>
      <c r="C57" s="267" t="s">
        <v>229</v>
      </c>
      <c r="D57" s="267" t="s">
        <v>237</v>
      </c>
      <c r="E57" s="269">
        <v>14</v>
      </c>
      <c r="F57" s="264">
        <f t="shared" si="0"/>
        <v>1</v>
      </c>
      <c r="G57" s="264">
        <f t="shared" si="1"/>
        <v>4</v>
      </c>
    </row>
    <row r="58" spans="1:7" ht="15.75" customHeight="1">
      <c r="A58" s="267" t="s">
        <v>78</v>
      </c>
      <c r="B58" s="267">
        <v>110</v>
      </c>
      <c r="C58" s="267" t="s">
        <v>237</v>
      </c>
      <c r="D58" s="267" t="s">
        <v>238</v>
      </c>
      <c r="E58" s="269">
        <v>14</v>
      </c>
      <c r="F58" s="264">
        <f t="shared" si="0"/>
        <v>1</v>
      </c>
      <c r="G58" s="264">
        <f t="shared" si="1"/>
        <v>16</v>
      </c>
    </row>
    <row r="59" spans="1:7" ht="15.75" customHeight="1">
      <c r="A59" s="267" t="s">
        <v>78</v>
      </c>
      <c r="B59" s="267">
        <v>115</v>
      </c>
      <c r="C59" s="267" t="s">
        <v>229</v>
      </c>
      <c r="D59" s="267" t="s">
        <v>239</v>
      </c>
      <c r="E59" s="269">
        <v>14</v>
      </c>
      <c r="F59" s="264">
        <f t="shared" si="0"/>
        <v>1</v>
      </c>
      <c r="G59" s="264">
        <f t="shared" si="1"/>
        <v>13</v>
      </c>
    </row>
    <row r="60" spans="1:7" ht="15.75" customHeight="1">
      <c r="A60" s="267" t="s">
        <v>78</v>
      </c>
      <c r="B60" s="267">
        <v>100</v>
      </c>
      <c r="C60" s="267" t="s">
        <v>239</v>
      </c>
      <c r="D60" s="267" t="s">
        <v>240</v>
      </c>
      <c r="E60" s="269">
        <v>14</v>
      </c>
      <c r="F60" s="264">
        <f t="shared" si="0"/>
        <v>1</v>
      </c>
      <c r="G60" s="264">
        <f t="shared" si="1"/>
        <v>17</v>
      </c>
    </row>
    <row r="61" spans="1:7" ht="15.75" customHeight="1">
      <c r="A61" s="267" t="s">
        <v>78</v>
      </c>
      <c r="B61" s="267">
        <v>140</v>
      </c>
      <c r="C61" s="267" t="s">
        <v>240</v>
      </c>
      <c r="D61" s="267" t="s">
        <v>241</v>
      </c>
      <c r="E61" s="269">
        <v>14</v>
      </c>
      <c r="F61" s="264">
        <f t="shared" si="0"/>
        <v>1</v>
      </c>
      <c r="G61" s="264">
        <f t="shared" si="1"/>
        <v>7</v>
      </c>
    </row>
    <row r="62" spans="1:7" ht="15.75" customHeight="1">
      <c r="A62" s="267" t="s">
        <v>78</v>
      </c>
      <c r="B62" s="267">
        <v>105</v>
      </c>
      <c r="C62" s="267" t="s">
        <v>241</v>
      </c>
      <c r="D62" s="267" t="s">
        <v>242</v>
      </c>
      <c r="E62" s="269">
        <v>14</v>
      </c>
      <c r="F62" s="264">
        <f t="shared" si="0"/>
        <v>1</v>
      </c>
      <c r="G62" s="264">
        <f t="shared" si="1"/>
        <v>14</v>
      </c>
    </row>
    <row r="63" spans="1:7" ht="15.75" customHeight="1">
      <c r="A63" s="267" t="s">
        <v>84</v>
      </c>
      <c r="B63" s="267">
        <v>425</v>
      </c>
      <c r="C63" s="267" t="s">
        <v>228</v>
      </c>
      <c r="D63" s="267" t="s">
        <v>243</v>
      </c>
      <c r="E63" s="269">
        <v>15</v>
      </c>
      <c r="F63" s="264">
        <f t="shared" si="0"/>
        <v>0</v>
      </c>
      <c r="G63" s="264">
        <f t="shared" si="1"/>
        <v>0</v>
      </c>
    </row>
    <row r="64" spans="1:7" ht="15.75" customHeight="1">
      <c r="A64" s="267" t="s">
        <v>80</v>
      </c>
      <c r="B64" s="267">
        <v>230</v>
      </c>
      <c r="C64" s="267" t="s">
        <v>228</v>
      </c>
      <c r="D64" s="267" t="s">
        <v>244</v>
      </c>
      <c r="E64" s="269">
        <v>15</v>
      </c>
      <c r="F64" s="264">
        <f t="shared" si="0"/>
        <v>0</v>
      </c>
      <c r="G64" s="264">
        <f t="shared" si="1"/>
        <v>0</v>
      </c>
    </row>
    <row r="65" spans="1:7" ht="15.75" customHeight="1">
      <c r="A65" s="267" t="s">
        <v>78</v>
      </c>
      <c r="B65" s="267">
        <v>75</v>
      </c>
      <c r="C65" s="267" t="s">
        <v>228</v>
      </c>
      <c r="D65" s="267" t="s">
        <v>245</v>
      </c>
      <c r="E65" s="269">
        <v>15</v>
      </c>
      <c r="F65" s="264">
        <f t="shared" si="0"/>
        <v>1</v>
      </c>
      <c r="G65" s="264">
        <f t="shared" si="1"/>
        <v>13</v>
      </c>
    </row>
    <row r="66" spans="1:7" ht="15.75" customHeight="1">
      <c r="A66" s="267" t="s">
        <v>78</v>
      </c>
      <c r="B66" s="267">
        <v>95</v>
      </c>
      <c r="C66" s="267" t="s">
        <v>245</v>
      </c>
      <c r="D66" s="267" t="s">
        <v>246</v>
      </c>
      <c r="E66" s="269">
        <v>15</v>
      </c>
      <c r="F66" s="264">
        <f t="shared" si="0"/>
        <v>1</v>
      </c>
      <c r="G66" s="264">
        <f t="shared" si="1"/>
        <v>12</v>
      </c>
    </row>
    <row r="67" spans="1:7" ht="15.75" customHeight="1">
      <c r="A67" s="267" t="s">
        <v>78</v>
      </c>
      <c r="B67" s="267">
        <v>185</v>
      </c>
      <c r="C67" s="267" t="s">
        <v>228</v>
      </c>
      <c r="D67" s="267" t="s">
        <v>247</v>
      </c>
      <c r="E67" s="269">
        <v>15</v>
      </c>
      <c r="F67" s="264">
        <f t="shared" si="0"/>
        <v>1</v>
      </c>
      <c r="G67" s="264">
        <f t="shared" si="1"/>
        <v>4</v>
      </c>
    </row>
    <row r="68" spans="1:7" ht="15.75" customHeight="1">
      <c r="A68" s="267" t="s">
        <v>78</v>
      </c>
      <c r="B68" s="267">
        <v>130</v>
      </c>
      <c r="C68" s="267" t="s">
        <v>247</v>
      </c>
      <c r="D68" s="267" t="s">
        <v>248</v>
      </c>
      <c r="E68" s="269">
        <v>15</v>
      </c>
      <c r="F68" s="264">
        <f t="shared" si="0"/>
        <v>1</v>
      </c>
      <c r="G68" s="264">
        <f t="shared" si="1"/>
        <v>15</v>
      </c>
    </row>
    <row r="69" spans="1:7" ht="15.75" customHeight="1">
      <c r="A69" s="267" t="s">
        <v>78</v>
      </c>
      <c r="B69" s="267">
        <v>85</v>
      </c>
      <c r="C69" s="267" t="s">
        <v>228</v>
      </c>
      <c r="D69" s="267" t="s">
        <v>249</v>
      </c>
      <c r="E69" s="269">
        <v>15</v>
      </c>
      <c r="F69" s="264">
        <f t="shared" si="0"/>
        <v>1</v>
      </c>
      <c r="G69" s="264">
        <f t="shared" si="1"/>
        <v>9</v>
      </c>
    </row>
    <row r="70" spans="1:7" ht="15.75" customHeight="1">
      <c r="A70" s="267" t="s">
        <v>78</v>
      </c>
      <c r="B70" s="267">
        <v>130</v>
      </c>
      <c r="C70" s="267" t="s">
        <v>249</v>
      </c>
      <c r="D70" s="267" t="s">
        <v>250</v>
      </c>
      <c r="E70" s="269">
        <v>15</v>
      </c>
      <c r="F70" s="264">
        <f t="shared" si="0"/>
        <v>1</v>
      </c>
      <c r="G70" s="264">
        <f t="shared" ref="G70:G133" si="2">SUMIFS(B$5:B$512,F$5:F$512,1,B$5:B$512,B70)/B70*F70</f>
        <v>15</v>
      </c>
    </row>
    <row r="71" spans="1:7" ht="15.75" customHeight="1">
      <c r="A71" s="267" t="s">
        <v>78</v>
      </c>
      <c r="B71" s="267">
        <v>145</v>
      </c>
      <c r="C71" s="267" t="s">
        <v>250</v>
      </c>
      <c r="D71" s="267" t="s">
        <v>251</v>
      </c>
      <c r="E71" s="269">
        <v>15</v>
      </c>
      <c r="F71" s="264">
        <f t="shared" si="0"/>
        <v>1</v>
      </c>
      <c r="G71" s="264">
        <f t="shared" si="2"/>
        <v>9</v>
      </c>
    </row>
    <row r="72" spans="1:7" ht="15.75" customHeight="1">
      <c r="A72" s="267" t="s">
        <v>78</v>
      </c>
      <c r="B72" s="267">
        <v>170</v>
      </c>
      <c r="C72" s="267" t="s">
        <v>244</v>
      </c>
      <c r="D72" s="267" t="s">
        <v>252</v>
      </c>
      <c r="E72" s="269">
        <v>15</v>
      </c>
      <c r="F72" s="264">
        <f t="shared" si="0"/>
        <v>1</v>
      </c>
      <c r="G72" s="264">
        <f t="shared" si="2"/>
        <v>6</v>
      </c>
    </row>
    <row r="73" spans="1:7" ht="15.75" customHeight="1">
      <c r="A73" s="267" t="s">
        <v>78</v>
      </c>
      <c r="B73" s="267">
        <v>90</v>
      </c>
      <c r="C73" s="267" t="s">
        <v>244</v>
      </c>
      <c r="D73" s="267" t="s">
        <v>253</v>
      </c>
      <c r="E73" s="269">
        <v>15</v>
      </c>
      <c r="F73" s="264">
        <f t="shared" si="0"/>
        <v>1</v>
      </c>
      <c r="G73" s="264">
        <f t="shared" si="2"/>
        <v>21</v>
      </c>
    </row>
    <row r="74" spans="1:7" ht="15.75" customHeight="1">
      <c r="A74" s="267" t="s">
        <v>78</v>
      </c>
      <c r="B74" s="267">
        <v>145</v>
      </c>
      <c r="C74" s="267" t="s">
        <v>253</v>
      </c>
      <c r="D74" s="267" t="s">
        <v>254</v>
      </c>
      <c r="E74" s="269">
        <v>15</v>
      </c>
      <c r="F74" s="264">
        <f t="shared" si="0"/>
        <v>1</v>
      </c>
      <c r="G74" s="264">
        <f t="shared" si="2"/>
        <v>9</v>
      </c>
    </row>
    <row r="75" spans="1:7" ht="15.75" customHeight="1">
      <c r="A75" s="267" t="s">
        <v>78</v>
      </c>
      <c r="B75" s="267">
        <v>110</v>
      </c>
      <c r="C75" s="267" t="s">
        <v>254</v>
      </c>
      <c r="D75" s="267" t="s">
        <v>255</v>
      </c>
      <c r="E75" s="269">
        <v>15</v>
      </c>
      <c r="F75" s="264">
        <f t="shared" si="0"/>
        <v>1</v>
      </c>
      <c r="G75" s="264">
        <f t="shared" si="2"/>
        <v>16</v>
      </c>
    </row>
    <row r="76" spans="1:7" ht="15.75" customHeight="1">
      <c r="A76" s="267" t="s">
        <v>78</v>
      </c>
      <c r="B76" s="267">
        <v>130</v>
      </c>
      <c r="C76" s="267" t="s">
        <v>255</v>
      </c>
      <c r="D76" s="267" t="s">
        <v>256</v>
      </c>
      <c r="E76" s="269">
        <v>15</v>
      </c>
      <c r="F76" s="264">
        <f t="shared" si="0"/>
        <v>1</v>
      </c>
      <c r="G76" s="264">
        <f t="shared" si="2"/>
        <v>15</v>
      </c>
    </row>
    <row r="77" spans="1:7" ht="15.75" customHeight="1">
      <c r="A77" s="267" t="s">
        <v>78</v>
      </c>
      <c r="B77" s="267">
        <v>105</v>
      </c>
      <c r="C77" s="267" t="s">
        <v>256</v>
      </c>
      <c r="D77" s="267" t="s">
        <v>257</v>
      </c>
      <c r="E77" s="269">
        <v>15</v>
      </c>
      <c r="F77" s="264">
        <f t="shared" si="0"/>
        <v>1</v>
      </c>
      <c r="G77" s="264">
        <f t="shared" si="2"/>
        <v>14</v>
      </c>
    </row>
    <row r="78" spans="1:7" ht="15.75" customHeight="1">
      <c r="A78" s="267" t="s">
        <v>84</v>
      </c>
      <c r="B78" s="267">
        <v>225</v>
      </c>
      <c r="C78" s="267" t="s">
        <v>243</v>
      </c>
      <c r="D78" s="267" t="s">
        <v>265</v>
      </c>
      <c r="E78" s="269">
        <v>16</v>
      </c>
      <c r="F78" s="264">
        <f t="shared" si="0"/>
        <v>0</v>
      </c>
      <c r="G78" s="264">
        <f t="shared" si="2"/>
        <v>0</v>
      </c>
    </row>
    <row r="79" spans="1:7" ht="15.75" customHeight="1">
      <c r="A79" s="267" t="s">
        <v>80</v>
      </c>
      <c r="B79" s="267">
        <v>285</v>
      </c>
      <c r="C79" s="267" t="s">
        <v>243</v>
      </c>
      <c r="D79" s="267" t="s">
        <v>266</v>
      </c>
      <c r="E79" s="269">
        <v>16</v>
      </c>
      <c r="F79" s="264">
        <f t="shared" si="0"/>
        <v>0</v>
      </c>
      <c r="G79" s="264">
        <f t="shared" si="2"/>
        <v>0</v>
      </c>
    </row>
    <row r="80" spans="1:7" ht="15.75" customHeight="1">
      <c r="A80" s="267" t="s">
        <v>78</v>
      </c>
      <c r="B80" s="267">
        <v>120</v>
      </c>
      <c r="C80" s="267" t="s">
        <v>243</v>
      </c>
      <c r="D80" s="267" t="s">
        <v>267</v>
      </c>
      <c r="E80" s="269">
        <v>16</v>
      </c>
      <c r="F80" s="264">
        <f t="shared" si="0"/>
        <v>1</v>
      </c>
      <c r="G80" s="264">
        <f t="shared" si="2"/>
        <v>16</v>
      </c>
    </row>
    <row r="81" spans="1:7" ht="15.75" customHeight="1">
      <c r="A81" s="267" t="s">
        <v>78</v>
      </c>
      <c r="B81" s="267">
        <v>120</v>
      </c>
      <c r="C81" s="267" t="s">
        <v>267</v>
      </c>
      <c r="D81" s="267" t="s">
        <v>268</v>
      </c>
      <c r="E81" s="269">
        <v>16</v>
      </c>
      <c r="F81" s="264">
        <f t="shared" si="0"/>
        <v>1</v>
      </c>
      <c r="G81" s="264">
        <f t="shared" si="2"/>
        <v>16</v>
      </c>
    </row>
    <row r="82" spans="1:7" ht="15.75" customHeight="1">
      <c r="A82" s="267" t="s">
        <v>78</v>
      </c>
      <c r="B82" s="267">
        <v>155</v>
      </c>
      <c r="C82" s="267" t="s">
        <v>243</v>
      </c>
      <c r="D82" s="267" t="s">
        <v>269</v>
      </c>
      <c r="E82" s="269">
        <v>16</v>
      </c>
      <c r="F82" s="264">
        <f t="shared" si="0"/>
        <v>1</v>
      </c>
      <c r="G82" s="264">
        <f t="shared" si="2"/>
        <v>4</v>
      </c>
    </row>
    <row r="83" spans="1:7" ht="15.75" customHeight="1">
      <c r="A83" s="267" t="s">
        <v>78</v>
      </c>
      <c r="B83" s="267">
        <v>135</v>
      </c>
      <c r="C83" s="267" t="s">
        <v>269</v>
      </c>
      <c r="D83" s="267" t="s">
        <v>270</v>
      </c>
      <c r="E83" s="269">
        <v>16</v>
      </c>
      <c r="F83" s="264">
        <f t="shared" si="0"/>
        <v>1</v>
      </c>
      <c r="G83" s="264">
        <f t="shared" si="2"/>
        <v>13</v>
      </c>
    </row>
    <row r="84" spans="1:7" ht="15.75" customHeight="1">
      <c r="A84" s="267" t="s">
        <v>78</v>
      </c>
      <c r="B84" s="267">
        <v>105</v>
      </c>
      <c r="C84" s="267" t="s">
        <v>270</v>
      </c>
      <c r="D84" s="267" t="s">
        <v>271</v>
      </c>
      <c r="E84" s="269">
        <v>16</v>
      </c>
      <c r="F84" s="264">
        <f t="shared" si="0"/>
        <v>1</v>
      </c>
      <c r="G84" s="264">
        <f t="shared" si="2"/>
        <v>14</v>
      </c>
    </row>
    <row r="85" spans="1:7" ht="15.75" customHeight="1">
      <c r="A85" s="267" t="s">
        <v>78</v>
      </c>
      <c r="B85" s="267">
        <v>130</v>
      </c>
      <c r="C85" s="267" t="s">
        <v>243</v>
      </c>
      <c r="D85" s="267" t="s">
        <v>272</v>
      </c>
      <c r="E85" s="269">
        <v>16</v>
      </c>
      <c r="F85" s="264">
        <f t="shared" si="0"/>
        <v>1</v>
      </c>
      <c r="G85" s="264">
        <f t="shared" si="2"/>
        <v>15</v>
      </c>
    </row>
    <row r="86" spans="1:7" ht="15.75" customHeight="1">
      <c r="A86" s="267" t="s">
        <v>78</v>
      </c>
      <c r="B86" s="267">
        <v>150</v>
      </c>
      <c r="C86" s="267" t="s">
        <v>272</v>
      </c>
      <c r="D86" s="267" t="s">
        <v>273</v>
      </c>
      <c r="E86" s="269">
        <v>16</v>
      </c>
      <c r="F86" s="264">
        <f t="shared" si="0"/>
        <v>1</v>
      </c>
      <c r="G86" s="264">
        <f t="shared" si="2"/>
        <v>5</v>
      </c>
    </row>
    <row r="87" spans="1:7" ht="15.75" customHeight="1">
      <c r="A87" s="267" t="s">
        <v>78</v>
      </c>
      <c r="B87" s="267">
        <v>135</v>
      </c>
      <c r="C87" s="267" t="s">
        <v>266</v>
      </c>
      <c r="D87" s="267" t="s">
        <v>274</v>
      </c>
      <c r="E87" s="269">
        <v>16</v>
      </c>
      <c r="F87" s="264">
        <f t="shared" si="0"/>
        <v>1</v>
      </c>
      <c r="G87" s="264">
        <f t="shared" si="2"/>
        <v>13</v>
      </c>
    </row>
    <row r="88" spans="1:7" ht="15.75" customHeight="1">
      <c r="A88" s="267" t="s">
        <v>78</v>
      </c>
      <c r="B88" s="267">
        <v>120</v>
      </c>
      <c r="C88" s="267" t="s">
        <v>266</v>
      </c>
      <c r="D88" s="267" t="s">
        <v>275</v>
      </c>
      <c r="E88" s="269">
        <v>16</v>
      </c>
      <c r="F88" s="264">
        <f t="shared" si="0"/>
        <v>1</v>
      </c>
      <c r="G88" s="264">
        <f t="shared" si="2"/>
        <v>16</v>
      </c>
    </row>
    <row r="89" spans="1:7" ht="15.75" customHeight="1">
      <c r="A89" s="267" t="s">
        <v>78</v>
      </c>
      <c r="B89" s="267">
        <v>110</v>
      </c>
      <c r="C89" s="267" t="s">
        <v>275</v>
      </c>
      <c r="D89" s="267" t="s">
        <v>276</v>
      </c>
      <c r="E89" s="269">
        <v>16</v>
      </c>
      <c r="F89" s="264">
        <f t="shared" si="0"/>
        <v>1</v>
      </c>
      <c r="G89" s="264">
        <f t="shared" si="2"/>
        <v>16</v>
      </c>
    </row>
    <row r="90" spans="1:7" ht="15.75" customHeight="1">
      <c r="A90" s="267" t="s">
        <v>78</v>
      </c>
      <c r="B90" s="267">
        <v>135</v>
      </c>
      <c r="C90" s="267" t="s">
        <v>276</v>
      </c>
      <c r="D90" s="267" t="s">
        <v>277</v>
      </c>
      <c r="E90" s="269">
        <v>16</v>
      </c>
      <c r="F90" s="264">
        <f t="shared" si="0"/>
        <v>1</v>
      </c>
      <c r="G90" s="264">
        <f t="shared" si="2"/>
        <v>13</v>
      </c>
    </row>
    <row r="91" spans="1:7" ht="15.75" customHeight="1">
      <c r="A91" s="267" t="s">
        <v>78</v>
      </c>
      <c r="B91" s="267">
        <v>105</v>
      </c>
      <c r="C91" s="267" t="s">
        <v>277</v>
      </c>
      <c r="D91" s="267" t="s">
        <v>278</v>
      </c>
      <c r="E91" s="269">
        <v>16</v>
      </c>
      <c r="F91" s="264">
        <f t="shared" si="0"/>
        <v>1</v>
      </c>
      <c r="G91" s="264">
        <f t="shared" si="2"/>
        <v>14</v>
      </c>
    </row>
    <row r="92" spans="1:7" ht="15.75" customHeight="1">
      <c r="A92" s="267" t="s">
        <v>84</v>
      </c>
      <c r="B92" s="267">
        <v>410</v>
      </c>
      <c r="C92" s="267" t="s">
        <v>279</v>
      </c>
      <c r="D92" s="267" t="s">
        <v>280</v>
      </c>
      <c r="E92" s="270">
        <v>1</v>
      </c>
      <c r="F92" s="264">
        <f t="shared" si="0"/>
        <v>0</v>
      </c>
      <c r="G92" s="264">
        <f t="shared" si="2"/>
        <v>0</v>
      </c>
    </row>
    <row r="93" spans="1:7" ht="15.75" customHeight="1">
      <c r="A93" s="267" t="s">
        <v>84</v>
      </c>
      <c r="B93" s="267">
        <v>205</v>
      </c>
      <c r="C93" s="267" t="s">
        <v>280</v>
      </c>
      <c r="D93" s="267" t="s">
        <v>281</v>
      </c>
      <c r="E93" s="270">
        <v>1</v>
      </c>
      <c r="F93" s="264">
        <f t="shared" si="0"/>
        <v>0</v>
      </c>
      <c r="G93" s="264">
        <f t="shared" si="2"/>
        <v>0</v>
      </c>
    </row>
    <row r="94" spans="1:7" ht="15.75" customHeight="1">
      <c r="A94" s="267" t="s">
        <v>78</v>
      </c>
      <c r="B94" s="267">
        <v>75</v>
      </c>
      <c r="C94" s="267" t="s">
        <v>280</v>
      </c>
      <c r="D94" s="267" t="s">
        <v>282</v>
      </c>
      <c r="E94" s="270">
        <v>1</v>
      </c>
      <c r="F94" s="264">
        <f t="shared" si="0"/>
        <v>1</v>
      </c>
      <c r="G94" s="264">
        <f t="shared" si="2"/>
        <v>13</v>
      </c>
    </row>
    <row r="95" spans="1:7" ht="15.75" customHeight="1">
      <c r="A95" s="267" t="s">
        <v>78</v>
      </c>
      <c r="B95" s="267">
        <v>70</v>
      </c>
      <c r="C95" s="267" t="s">
        <v>282</v>
      </c>
      <c r="D95" s="267" t="s">
        <v>283</v>
      </c>
      <c r="E95" s="270">
        <v>1</v>
      </c>
      <c r="F95" s="264">
        <f t="shared" si="0"/>
        <v>1</v>
      </c>
      <c r="G95" s="264">
        <f t="shared" si="2"/>
        <v>12</v>
      </c>
    </row>
    <row r="96" spans="1:7" ht="15.75" customHeight="1">
      <c r="A96" s="267" t="s">
        <v>78</v>
      </c>
      <c r="B96" s="267">
        <v>75</v>
      </c>
      <c r="C96" s="267" t="s">
        <v>283</v>
      </c>
      <c r="D96" s="267" t="s">
        <v>284</v>
      </c>
      <c r="E96" s="270">
        <v>1</v>
      </c>
      <c r="F96" s="264">
        <f t="shared" si="0"/>
        <v>1</v>
      </c>
      <c r="G96" s="264">
        <f t="shared" si="2"/>
        <v>13</v>
      </c>
    </row>
    <row r="97" spans="1:7" ht="15.75" customHeight="1">
      <c r="A97" s="267" t="s">
        <v>78</v>
      </c>
      <c r="B97" s="267">
        <v>90</v>
      </c>
      <c r="C97" s="267" t="s">
        <v>284</v>
      </c>
      <c r="D97" s="267" t="s">
        <v>285</v>
      </c>
      <c r="E97" s="270">
        <v>1</v>
      </c>
      <c r="F97" s="264">
        <f t="shared" si="0"/>
        <v>1</v>
      </c>
      <c r="G97" s="264">
        <f t="shared" si="2"/>
        <v>21</v>
      </c>
    </row>
    <row r="98" spans="1:7" ht="15.75" customHeight="1">
      <c r="A98" s="267" t="s">
        <v>78</v>
      </c>
      <c r="B98" s="267">
        <v>140</v>
      </c>
      <c r="C98" s="267" t="s">
        <v>285</v>
      </c>
      <c r="D98" s="267" t="s">
        <v>286</v>
      </c>
      <c r="E98" s="270">
        <v>1</v>
      </c>
      <c r="F98" s="264">
        <f t="shared" si="0"/>
        <v>1</v>
      </c>
      <c r="G98" s="264">
        <f t="shared" si="2"/>
        <v>7</v>
      </c>
    </row>
    <row r="99" spans="1:7" ht="15.75" customHeight="1">
      <c r="A99" s="267" t="s">
        <v>78</v>
      </c>
      <c r="B99" s="267">
        <v>65</v>
      </c>
      <c r="C99" s="267" t="s">
        <v>286</v>
      </c>
      <c r="D99" s="267" t="s">
        <v>287</v>
      </c>
      <c r="E99" s="270">
        <v>1</v>
      </c>
      <c r="F99" s="264">
        <f t="shared" si="0"/>
        <v>1</v>
      </c>
      <c r="G99" s="264">
        <f t="shared" si="2"/>
        <v>15</v>
      </c>
    </row>
    <row r="100" spans="1:7" ht="15.75" customHeight="1">
      <c r="A100" s="267" t="s">
        <v>78</v>
      </c>
      <c r="B100" s="267">
        <v>110</v>
      </c>
      <c r="C100" s="267" t="s">
        <v>280</v>
      </c>
      <c r="D100" s="267" t="s">
        <v>288</v>
      </c>
      <c r="E100" s="270">
        <v>1</v>
      </c>
      <c r="F100" s="264">
        <f t="shared" si="0"/>
        <v>1</v>
      </c>
      <c r="G100" s="264">
        <f t="shared" si="2"/>
        <v>16</v>
      </c>
    </row>
    <row r="101" spans="1:7" ht="15.75" customHeight="1">
      <c r="A101" s="267" t="s">
        <v>78</v>
      </c>
      <c r="B101" s="267">
        <v>75</v>
      </c>
      <c r="C101" s="267" t="s">
        <v>288</v>
      </c>
      <c r="D101" s="267" t="s">
        <v>289</v>
      </c>
      <c r="E101" s="270">
        <v>1</v>
      </c>
      <c r="F101" s="264">
        <f t="shared" si="0"/>
        <v>1</v>
      </c>
      <c r="G101" s="264">
        <f t="shared" si="2"/>
        <v>13</v>
      </c>
    </row>
    <row r="102" spans="1:7" ht="15.75" customHeight="1">
      <c r="A102" s="267" t="s">
        <v>78</v>
      </c>
      <c r="B102" s="267">
        <v>85</v>
      </c>
      <c r="C102" s="267" t="s">
        <v>289</v>
      </c>
      <c r="D102" s="267" t="s">
        <v>290</v>
      </c>
      <c r="E102" s="270">
        <v>1</v>
      </c>
      <c r="F102" s="264">
        <f t="shared" si="0"/>
        <v>1</v>
      </c>
      <c r="G102" s="264">
        <f t="shared" si="2"/>
        <v>9</v>
      </c>
    </row>
    <row r="103" spans="1:7" ht="15.75" customHeight="1">
      <c r="A103" s="267" t="s">
        <v>78</v>
      </c>
      <c r="B103" s="267">
        <v>145</v>
      </c>
      <c r="C103" s="267" t="s">
        <v>288</v>
      </c>
      <c r="D103" s="267" t="s">
        <v>291</v>
      </c>
      <c r="E103" s="270">
        <v>1</v>
      </c>
      <c r="F103" s="264">
        <f t="shared" si="0"/>
        <v>1</v>
      </c>
      <c r="G103" s="264">
        <f t="shared" si="2"/>
        <v>9</v>
      </c>
    </row>
    <row r="104" spans="1:7" ht="15.75" customHeight="1">
      <c r="A104" s="267" t="s">
        <v>78</v>
      </c>
      <c r="B104" s="267">
        <v>100</v>
      </c>
      <c r="C104" s="267" t="s">
        <v>291</v>
      </c>
      <c r="D104" s="267" t="s">
        <v>292</v>
      </c>
      <c r="E104" s="270">
        <v>1</v>
      </c>
      <c r="F104" s="264">
        <f t="shared" si="0"/>
        <v>1</v>
      </c>
      <c r="G104" s="264">
        <f t="shared" si="2"/>
        <v>17</v>
      </c>
    </row>
    <row r="105" spans="1:7" ht="15.75" customHeight="1">
      <c r="A105" s="267" t="s">
        <v>84</v>
      </c>
      <c r="B105" s="267">
        <v>95</v>
      </c>
      <c r="C105" s="267" t="s">
        <v>281</v>
      </c>
      <c r="D105" s="267" t="s">
        <v>293</v>
      </c>
      <c r="E105" s="270">
        <v>2</v>
      </c>
      <c r="F105" s="264">
        <f t="shared" si="0"/>
        <v>0</v>
      </c>
      <c r="G105" s="264">
        <f t="shared" si="2"/>
        <v>0</v>
      </c>
    </row>
    <row r="106" spans="1:7" ht="15.75" customHeight="1">
      <c r="A106" s="267" t="s">
        <v>84</v>
      </c>
      <c r="B106" s="267">
        <v>520</v>
      </c>
      <c r="C106" s="267" t="s">
        <v>293</v>
      </c>
      <c r="D106" s="267" t="s">
        <v>294</v>
      </c>
      <c r="E106" s="270">
        <v>2</v>
      </c>
      <c r="F106" s="264">
        <f t="shared" si="0"/>
        <v>0</v>
      </c>
      <c r="G106" s="264">
        <f t="shared" si="2"/>
        <v>0</v>
      </c>
    </row>
    <row r="107" spans="1:7" ht="15.75" customHeight="1">
      <c r="A107" s="267" t="s">
        <v>80</v>
      </c>
      <c r="B107" s="267">
        <v>360</v>
      </c>
      <c r="C107" s="267" t="s">
        <v>293</v>
      </c>
      <c r="D107" s="267" t="s">
        <v>295</v>
      </c>
      <c r="E107" s="270">
        <v>2</v>
      </c>
      <c r="F107" s="264">
        <f t="shared" si="0"/>
        <v>0</v>
      </c>
      <c r="G107" s="264">
        <f t="shared" si="2"/>
        <v>0</v>
      </c>
    </row>
    <row r="108" spans="1:7" ht="15.75" customHeight="1">
      <c r="A108" s="267" t="s">
        <v>78</v>
      </c>
      <c r="B108" s="267">
        <v>90</v>
      </c>
      <c r="C108" s="267" t="s">
        <v>281</v>
      </c>
      <c r="D108" s="267" t="s">
        <v>296</v>
      </c>
      <c r="E108" s="270">
        <v>2</v>
      </c>
      <c r="F108" s="264">
        <f t="shared" si="0"/>
        <v>1</v>
      </c>
      <c r="G108" s="264">
        <f t="shared" si="2"/>
        <v>21</v>
      </c>
    </row>
    <row r="109" spans="1:7" ht="15.75" customHeight="1">
      <c r="A109" s="267" t="s">
        <v>78</v>
      </c>
      <c r="B109" s="267">
        <v>45</v>
      </c>
      <c r="C109" s="267" t="s">
        <v>296</v>
      </c>
      <c r="D109" s="267" t="s">
        <v>297</v>
      </c>
      <c r="E109" s="270">
        <v>2</v>
      </c>
      <c r="F109" s="264">
        <f t="shared" si="0"/>
        <v>1</v>
      </c>
      <c r="G109" s="264">
        <f t="shared" si="2"/>
        <v>1</v>
      </c>
    </row>
    <row r="110" spans="1:7" ht="15.75" customHeight="1">
      <c r="A110" s="267" t="s">
        <v>78</v>
      </c>
      <c r="B110" s="267">
        <v>50</v>
      </c>
      <c r="C110" s="267" t="s">
        <v>297</v>
      </c>
      <c r="D110" s="267" t="s">
        <v>298</v>
      </c>
      <c r="E110" s="270">
        <v>2</v>
      </c>
      <c r="F110" s="264">
        <f t="shared" si="0"/>
        <v>1</v>
      </c>
      <c r="G110" s="264">
        <f t="shared" si="2"/>
        <v>6</v>
      </c>
    </row>
    <row r="111" spans="1:7" ht="15.75" customHeight="1">
      <c r="A111" s="267" t="s">
        <v>78</v>
      </c>
      <c r="B111" s="267">
        <v>55</v>
      </c>
      <c r="C111" s="267" t="s">
        <v>281</v>
      </c>
      <c r="D111" s="267" t="s">
        <v>299</v>
      </c>
      <c r="E111" s="270">
        <v>2</v>
      </c>
      <c r="F111" s="264">
        <f t="shared" si="0"/>
        <v>1</v>
      </c>
      <c r="G111" s="264">
        <f t="shared" si="2"/>
        <v>7</v>
      </c>
    </row>
    <row r="112" spans="1:7" ht="15.75" customHeight="1">
      <c r="A112" s="267" t="s">
        <v>78</v>
      </c>
      <c r="B112" s="267">
        <v>80</v>
      </c>
      <c r="C112" s="267" t="s">
        <v>299</v>
      </c>
      <c r="D112" s="267" t="s">
        <v>300</v>
      </c>
      <c r="E112" s="270">
        <v>2</v>
      </c>
      <c r="F112" s="264">
        <f t="shared" si="0"/>
        <v>1</v>
      </c>
      <c r="G112" s="264">
        <f t="shared" si="2"/>
        <v>7</v>
      </c>
    </row>
    <row r="113" spans="1:7" ht="15.75" customHeight="1">
      <c r="A113" s="267" t="s">
        <v>78</v>
      </c>
      <c r="B113" s="267">
        <v>60</v>
      </c>
      <c r="C113" s="267" t="s">
        <v>300</v>
      </c>
      <c r="D113" s="267" t="s">
        <v>301</v>
      </c>
      <c r="E113" s="270">
        <v>2</v>
      </c>
      <c r="F113" s="264">
        <f t="shared" si="0"/>
        <v>1</v>
      </c>
      <c r="G113" s="264">
        <f t="shared" si="2"/>
        <v>7</v>
      </c>
    </row>
    <row r="114" spans="1:7" ht="15.75" customHeight="1">
      <c r="A114" s="267" t="s">
        <v>78</v>
      </c>
      <c r="B114" s="267">
        <v>55</v>
      </c>
      <c r="C114" s="267" t="s">
        <v>293</v>
      </c>
      <c r="D114" s="267" t="s">
        <v>302</v>
      </c>
      <c r="E114" s="270">
        <v>2</v>
      </c>
      <c r="F114" s="264">
        <f t="shared" si="0"/>
        <v>1</v>
      </c>
      <c r="G114" s="264">
        <f t="shared" si="2"/>
        <v>7</v>
      </c>
    </row>
    <row r="115" spans="1:7" ht="15.75" customHeight="1">
      <c r="A115" s="267" t="s">
        <v>78</v>
      </c>
      <c r="B115" s="267">
        <v>105</v>
      </c>
      <c r="C115" s="267" t="s">
        <v>302</v>
      </c>
      <c r="D115" s="267" t="s">
        <v>303</v>
      </c>
      <c r="E115" s="270">
        <v>2</v>
      </c>
      <c r="F115" s="264">
        <f t="shared" si="0"/>
        <v>1</v>
      </c>
      <c r="G115" s="264">
        <f t="shared" si="2"/>
        <v>14</v>
      </c>
    </row>
    <row r="116" spans="1:7" ht="15.75" customHeight="1">
      <c r="A116" s="267" t="s">
        <v>78</v>
      </c>
      <c r="B116" s="267">
        <v>50</v>
      </c>
      <c r="C116" s="267" t="s">
        <v>303</v>
      </c>
      <c r="D116" s="267" t="s">
        <v>304</v>
      </c>
      <c r="E116" s="270">
        <v>2</v>
      </c>
      <c r="F116" s="264">
        <f t="shared" si="0"/>
        <v>1</v>
      </c>
      <c r="G116" s="264">
        <f t="shared" si="2"/>
        <v>6</v>
      </c>
    </row>
    <row r="117" spans="1:7" ht="15.75" customHeight="1">
      <c r="A117" s="267" t="s">
        <v>78</v>
      </c>
      <c r="B117" s="267">
        <v>90</v>
      </c>
      <c r="C117" s="267" t="s">
        <v>304</v>
      </c>
      <c r="D117" s="267" t="s">
        <v>305</v>
      </c>
      <c r="E117" s="270">
        <v>2</v>
      </c>
      <c r="F117" s="264">
        <f t="shared" si="0"/>
        <v>1</v>
      </c>
      <c r="G117" s="264">
        <f t="shared" si="2"/>
        <v>21</v>
      </c>
    </row>
    <row r="118" spans="1:7" ht="15.75" customHeight="1">
      <c r="A118" s="267" t="s">
        <v>78</v>
      </c>
      <c r="B118" s="267">
        <v>125</v>
      </c>
      <c r="C118" s="267" t="s">
        <v>293</v>
      </c>
      <c r="D118" s="267" t="s">
        <v>306</v>
      </c>
      <c r="E118" s="270">
        <v>2</v>
      </c>
      <c r="F118" s="264">
        <f t="shared" si="0"/>
        <v>1</v>
      </c>
      <c r="G118" s="264">
        <f t="shared" si="2"/>
        <v>9</v>
      </c>
    </row>
    <row r="119" spans="1:7" ht="15.75" customHeight="1">
      <c r="A119" s="267" t="s">
        <v>78</v>
      </c>
      <c r="B119" s="267">
        <v>115</v>
      </c>
      <c r="C119" s="267" t="s">
        <v>306</v>
      </c>
      <c r="D119" s="267" t="s">
        <v>307</v>
      </c>
      <c r="E119" s="270">
        <v>2</v>
      </c>
      <c r="F119" s="264">
        <f t="shared" si="0"/>
        <v>1</v>
      </c>
      <c r="G119" s="264">
        <f t="shared" si="2"/>
        <v>13</v>
      </c>
    </row>
    <row r="120" spans="1:7" ht="15.75" customHeight="1">
      <c r="A120" s="267" t="s">
        <v>80</v>
      </c>
      <c r="B120" s="271">
        <v>135</v>
      </c>
      <c r="C120" s="271" t="s">
        <v>295</v>
      </c>
      <c r="D120" s="271" t="s">
        <v>308</v>
      </c>
      <c r="E120" s="272">
        <v>3</v>
      </c>
      <c r="F120" s="264">
        <f t="shared" si="0"/>
        <v>0</v>
      </c>
      <c r="G120" s="264">
        <f t="shared" si="2"/>
        <v>0</v>
      </c>
    </row>
    <row r="121" spans="1:7" ht="15.75" customHeight="1">
      <c r="A121" s="267" t="s">
        <v>78</v>
      </c>
      <c r="B121" s="267">
        <v>115</v>
      </c>
      <c r="C121" s="267" t="s">
        <v>295</v>
      </c>
      <c r="D121" s="267" t="s">
        <v>309</v>
      </c>
      <c r="E121" s="273">
        <v>3</v>
      </c>
      <c r="F121" s="264">
        <f t="shared" si="0"/>
        <v>1</v>
      </c>
      <c r="G121" s="264">
        <f t="shared" si="2"/>
        <v>13</v>
      </c>
    </row>
    <row r="122" spans="1:7" ht="15.75" customHeight="1">
      <c r="A122" s="267" t="s">
        <v>78</v>
      </c>
      <c r="B122" s="267">
        <v>125</v>
      </c>
      <c r="C122" s="267" t="s">
        <v>309</v>
      </c>
      <c r="D122" s="267" t="s">
        <v>310</v>
      </c>
      <c r="E122" s="273">
        <v>3</v>
      </c>
      <c r="F122" s="264">
        <f t="shared" si="0"/>
        <v>1</v>
      </c>
      <c r="G122" s="264">
        <f t="shared" si="2"/>
        <v>9</v>
      </c>
    </row>
    <row r="123" spans="1:7" ht="15.75" customHeight="1">
      <c r="A123" s="267" t="s">
        <v>78</v>
      </c>
      <c r="B123" s="267">
        <v>70</v>
      </c>
      <c r="C123" s="267" t="s">
        <v>310</v>
      </c>
      <c r="D123" s="267" t="s">
        <v>311</v>
      </c>
      <c r="E123" s="273">
        <v>3</v>
      </c>
      <c r="F123" s="264">
        <f t="shared" si="0"/>
        <v>1</v>
      </c>
      <c r="G123" s="264">
        <f t="shared" si="2"/>
        <v>12</v>
      </c>
    </row>
    <row r="124" spans="1:7" ht="15.75" customHeight="1">
      <c r="A124" s="267" t="s">
        <v>78</v>
      </c>
      <c r="B124" s="267">
        <v>105</v>
      </c>
      <c r="C124" s="267" t="s">
        <v>308</v>
      </c>
      <c r="D124" s="267" t="s">
        <v>312</v>
      </c>
      <c r="E124" s="273">
        <v>3</v>
      </c>
      <c r="F124" s="264">
        <f t="shared" si="0"/>
        <v>1</v>
      </c>
      <c r="G124" s="264">
        <f t="shared" si="2"/>
        <v>14</v>
      </c>
    </row>
    <row r="125" spans="1:7" ht="15.75" customHeight="1">
      <c r="A125" s="267" t="s">
        <v>78</v>
      </c>
      <c r="B125" s="267">
        <v>135</v>
      </c>
      <c r="C125" s="267" t="s">
        <v>312</v>
      </c>
      <c r="D125" s="267" t="s">
        <v>313</v>
      </c>
      <c r="E125" s="273">
        <v>3</v>
      </c>
      <c r="F125" s="264">
        <f t="shared" si="0"/>
        <v>1</v>
      </c>
      <c r="G125" s="264">
        <f t="shared" si="2"/>
        <v>13</v>
      </c>
    </row>
    <row r="126" spans="1:7" ht="15.75" customHeight="1">
      <c r="A126" s="267" t="s">
        <v>78</v>
      </c>
      <c r="B126" s="267">
        <v>150</v>
      </c>
      <c r="C126" s="267" t="s">
        <v>313</v>
      </c>
      <c r="D126" s="267" t="s">
        <v>314</v>
      </c>
      <c r="E126" s="273">
        <v>3</v>
      </c>
      <c r="F126" s="264">
        <f t="shared" si="0"/>
        <v>1</v>
      </c>
      <c r="G126" s="264">
        <f t="shared" si="2"/>
        <v>5</v>
      </c>
    </row>
    <row r="127" spans="1:7" ht="15.75" customHeight="1">
      <c r="A127" s="267" t="s">
        <v>78</v>
      </c>
      <c r="B127" s="267">
        <v>130</v>
      </c>
      <c r="C127" s="267" t="s">
        <v>308</v>
      </c>
      <c r="D127" s="267" t="s">
        <v>315</v>
      </c>
      <c r="E127" s="273">
        <v>3</v>
      </c>
      <c r="F127" s="264">
        <f t="shared" si="0"/>
        <v>1</v>
      </c>
      <c r="G127" s="264">
        <f t="shared" si="2"/>
        <v>15</v>
      </c>
    </row>
    <row r="128" spans="1:7" ht="15.75" customHeight="1">
      <c r="A128" s="267" t="s">
        <v>78</v>
      </c>
      <c r="B128" s="267">
        <v>100</v>
      </c>
      <c r="C128" s="267" t="s">
        <v>315</v>
      </c>
      <c r="D128" s="267" t="s">
        <v>316</v>
      </c>
      <c r="E128" s="273">
        <v>3</v>
      </c>
      <c r="F128" s="264">
        <f t="shared" si="0"/>
        <v>1</v>
      </c>
      <c r="G128" s="264">
        <f t="shared" si="2"/>
        <v>17</v>
      </c>
    </row>
    <row r="129" spans="1:7" ht="15.75" customHeight="1">
      <c r="A129" s="267" t="s">
        <v>78</v>
      </c>
      <c r="B129" s="267">
        <v>160</v>
      </c>
      <c r="C129" s="267" t="s">
        <v>295</v>
      </c>
      <c r="D129" s="267" t="s">
        <v>317</v>
      </c>
      <c r="E129" s="273">
        <v>3</v>
      </c>
      <c r="F129" s="264">
        <f t="shared" si="0"/>
        <v>1</v>
      </c>
      <c r="G129" s="264">
        <f t="shared" si="2"/>
        <v>2</v>
      </c>
    </row>
    <row r="130" spans="1:7" ht="15.75" customHeight="1">
      <c r="A130" s="267" t="s">
        <v>78</v>
      </c>
      <c r="B130" s="267">
        <v>90</v>
      </c>
      <c r="C130" s="267" t="s">
        <v>317</v>
      </c>
      <c r="D130" s="267" t="s">
        <v>318</v>
      </c>
      <c r="E130" s="273">
        <v>3</v>
      </c>
      <c r="F130" s="264">
        <f t="shared" si="0"/>
        <v>1</v>
      </c>
      <c r="G130" s="264">
        <f t="shared" si="2"/>
        <v>21</v>
      </c>
    </row>
    <row r="131" spans="1:7" ht="15.75" customHeight="1">
      <c r="A131" s="267" t="s">
        <v>78</v>
      </c>
      <c r="B131" s="267">
        <v>90</v>
      </c>
      <c r="C131" s="267" t="s">
        <v>318</v>
      </c>
      <c r="D131" s="267" t="s">
        <v>319</v>
      </c>
      <c r="E131" s="273">
        <v>3</v>
      </c>
      <c r="F131" s="264">
        <f t="shared" si="0"/>
        <v>1</v>
      </c>
      <c r="G131" s="264">
        <f t="shared" si="2"/>
        <v>21</v>
      </c>
    </row>
    <row r="132" spans="1:7" ht="15.75" customHeight="1">
      <c r="A132" s="267" t="s">
        <v>78</v>
      </c>
      <c r="B132" s="267">
        <v>95</v>
      </c>
      <c r="C132" s="267" t="s">
        <v>319</v>
      </c>
      <c r="D132" s="267" t="s">
        <v>320</v>
      </c>
      <c r="E132" s="273">
        <v>3</v>
      </c>
      <c r="F132" s="264">
        <f t="shared" si="0"/>
        <v>1</v>
      </c>
      <c r="G132" s="264">
        <f t="shared" si="2"/>
        <v>12</v>
      </c>
    </row>
    <row r="133" spans="1:7" ht="15.75" customHeight="1">
      <c r="A133" s="267" t="s">
        <v>78</v>
      </c>
      <c r="B133" s="267">
        <v>75</v>
      </c>
      <c r="C133" s="267" t="s">
        <v>320</v>
      </c>
      <c r="D133" s="274" t="s">
        <v>321</v>
      </c>
      <c r="E133" s="273">
        <v>3</v>
      </c>
      <c r="F133" s="264">
        <f t="shared" si="0"/>
        <v>1</v>
      </c>
      <c r="G133" s="264">
        <f t="shared" si="2"/>
        <v>13</v>
      </c>
    </row>
    <row r="134" spans="1:7" ht="15.75" customHeight="1">
      <c r="A134" s="271" t="s">
        <v>84</v>
      </c>
      <c r="B134" s="271">
        <v>340</v>
      </c>
      <c r="C134" s="271" t="s">
        <v>294</v>
      </c>
      <c r="D134" s="271" t="s">
        <v>322</v>
      </c>
      <c r="E134" s="275">
        <v>4</v>
      </c>
      <c r="F134" s="264">
        <f t="shared" si="0"/>
        <v>0</v>
      </c>
      <c r="G134" s="264">
        <f t="shared" ref="G134:G197" si="3">SUMIFS(B$5:B$512,F$5:F$512,1,B$5:B$512,B134)/B134*F134</f>
        <v>0</v>
      </c>
    </row>
    <row r="135" spans="1:7" ht="15.75" customHeight="1">
      <c r="A135" s="267" t="s">
        <v>80</v>
      </c>
      <c r="B135" s="271">
        <v>155</v>
      </c>
      <c r="C135" s="271" t="s">
        <v>294</v>
      </c>
      <c r="D135" s="271" t="s">
        <v>323</v>
      </c>
      <c r="E135" s="275">
        <v>4</v>
      </c>
      <c r="F135" s="264">
        <f t="shared" si="0"/>
        <v>0</v>
      </c>
      <c r="G135" s="264">
        <f t="shared" si="3"/>
        <v>0</v>
      </c>
    </row>
    <row r="136" spans="1:7" ht="15.75" customHeight="1">
      <c r="A136" s="267" t="s">
        <v>78</v>
      </c>
      <c r="B136" s="267">
        <v>75</v>
      </c>
      <c r="C136" s="267" t="s">
        <v>294</v>
      </c>
      <c r="D136" s="267" t="s">
        <v>324</v>
      </c>
      <c r="E136" s="275">
        <v>4</v>
      </c>
      <c r="F136" s="264">
        <f t="shared" si="0"/>
        <v>1</v>
      </c>
      <c r="G136" s="264">
        <f t="shared" si="3"/>
        <v>13</v>
      </c>
    </row>
    <row r="137" spans="1:7" ht="15.75" customHeight="1">
      <c r="A137" s="267" t="s">
        <v>78</v>
      </c>
      <c r="B137" s="267">
        <v>65</v>
      </c>
      <c r="C137" s="267" t="s">
        <v>294</v>
      </c>
      <c r="D137" s="267" t="s">
        <v>325</v>
      </c>
      <c r="E137" s="275">
        <v>4</v>
      </c>
      <c r="F137" s="264">
        <f t="shared" si="0"/>
        <v>1</v>
      </c>
      <c r="G137" s="264">
        <f t="shared" si="3"/>
        <v>15</v>
      </c>
    </row>
    <row r="138" spans="1:7" ht="15.75" customHeight="1">
      <c r="A138" s="267" t="s">
        <v>78</v>
      </c>
      <c r="B138" s="267">
        <v>50</v>
      </c>
      <c r="C138" s="267" t="s">
        <v>325</v>
      </c>
      <c r="D138" s="267" t="s">
        <v>326</v>
      </c>
      <c r="E138" s="275">
        <v>4</v>
      </c>
      <c r="F138" s="264">
        <f t="shared" si="0"/>
        <v>1</v>
      </c>
      <c r="G138" s="264">
        <f t="shared" si="3"/>
        <v>6</v>
      </c>
    </row>
    <row r="139" spans="1:7" ht="15.75" customHeight="1">
      <c r="A139" s="267" t="s">
        <v>78</v>
      </c>
      <c r="B139" s="267">
        <v>65</v>
      </c>
      <c r="C139" s="267" t="s">
        <v>294</v>
      </c>
      <c r="D139" s="267" t="s">
        <v>327</v>
      </c>
      <c r="E139" s="275">
        <v>4</v>
      </c>
      <c r="F139" s="264">
        <f t="shared" si="0"/>
        <v>1</v>
      </c>
      <c r="G139" s="264">
        <f t="shared" si="3"/>
        <v>15</v>
      </c>
    </row>
    <row r="140" spans="1:7" ht="15.75" customHeight="1">
      <c r="A140" s="267" t="s">
        <v>78</v>
      </c>
      <c r="B140" s="267">
        <v>80</v>
      </c>
      <c r="C140" s="267" t="s">
        <v>327</v>
      </c>
      <c r="D140" s="267" t="s">
        <v>328</v>
      </c>
      <c r="E140" s="275">
        <v>4</v>
      </c>
      <c r="F140" s="264">
        <f t="shared" si="0"/>
        <v>1</v>
      </c>
      <c r="G140" s="264">
        <f t="shared" si="3"/>
        <v>7</v>
      </c>
    </row>
    <row r="141" spans="1:7" ht="15.75" customHeight="1">
      <c r="A141" s="267" t="s">
        <v>78</v>
      </c>
      <c r="B141" s="267">
        <v>60</v>
      </c>
      <c r="C141" s="267" t="s">
        <v>323</v>
      </c>
      <c r="D141" s="267" t="s">
        <v>329</v>
      </c>
      <c r="E141" s="275">
        <v>4</v>
      </c>
      <c r="F141" s="264">
        <f t="shared" si="0"/>
        <v>1</v>
      </c>
      <c r="G141" s="264">
        <f t="shared" si="3"/>
        <v>7</v>
      </c>
    </row>
    <row r="142" spans="1:7" ht="15.75" customHeight="1">
      <c r="A142" s="267" t="s">
        <v>78</v>
      </c>
      <c r="B142" s="267">
        <v>100</v>
      </c>
      <c r="C142" s="267" t="s">
        <v>329</v>
      </c>
      <c r="D142" s="267" t="s">
        <v>330</v>
      </c>
      <c r="E142" s="275">
        <v>4</v>
      </c>
      <c r="F142" s="264">
        <f t="shared" si="0"/>
        <v>1</v>
      </c>
      <c r="G142" s="264">
        <f t="shared" si="3"/>
        <v>17</v>
      </c>
    </row>
    <row r="143" spans="1:7" ht="15.75" customHeight="1">
      <c r="A143" s="267" t="s">
        <v>78</v>
      </c>
      <c r="B143" s="267">
        <v>70</v>
      </c>
      <c r="C143" s="267" t="s">
        <v>323</v>
      </c>
      <c r="D143" s="267" t="s">
        <v>331</v>
      </c>
      <c r="E143" s="275">
        <v>4</v>
      </c>
      <c r="F143" s="264">
        <f t="shared" si="0"/>
        <v>1</v>
      </c>
      <c r="G143" s="264">
        <f t="shared" si="3"/>
        <v>12</v>
      </c>
    </row>
    <row r="144" spans="1:7" ht="15.75" customHeight="1">
      <c r="A144" s="267" t="s">
        <v>78</v>
      </c>
      <c r="B144" s="267">
        <v>110</v>
      </c>
      <c r="C144" s="267" t="s">
        <v>331</v>
      </c>
      <c r="D144" s="267" t="s">
        <v>332</v>
      </c>
      <c r="E144" s="275">
        <v>4</v>
      </c>
      <c r="F144" s="264">
        <f t="shared" si="0"/>
        <v>1</v>
      </c>
      <c r="G144" s="264">
        <f t="shared" si="3"/>
        <v>16</v>
      </c>
    </row>
    <row r="145" spans="1:7" ht="15.75" customHeight="1">
      <c r="A145" s="267" t="s">
        <v>78</v>
      </c>
      <c r="B145" s="267">
        <v>115</v>
      </c>
      <c r="C145" s="267" t="s">
        <v>323</v>
      </c>
      <c r="D145" s="274" t="s">
        <v>333</v>
      </c>
      <c r="E145" s="275">
        <v>4</v>
      </c>
      <c r="F145" s="264">
        <f t="shared" si="0"/>
        <v>1</v>
      </c>
      <c r="G145" s="264">
        <f t="shared" si="3"/>
        <v>13</v>
      </c>
    </row>
    <row r="146" spans="1:7" ht="15.75" customHeight="1">
      <c r="A146" s="267" t="s">
        <v>78</v>
      </c>
      <c r="B146" s="267">
        <v>55</v>
      </c>
      <c r="C146" s="267" t="s">
        <v>333</v>
      </c>
      <c r="D146" s="267" t="s">
        <v>334</v>
      </c>
      <c r="E146" s="275">
        <v>4</v>
      </c>
      <c r="F146" s="264">
        <f t="shared" si="0"/>
        <v>1</v>
      </c>
      <c r="G146" s="264">
        <f t="shared" si="3"/>
        <v>7</v>
      </c>
    </row>
    <row r="147" spans="1:7" ht="15.75" customHeight="1">
      <c r="A147" s="267" t="s">
        <v>78</v>
      </c>
      <c r="B147" s="267">
        <v>55</v>
      </c>
      <c r="C147" s="267" t="s">
        <v>334</v>
      </c>
      <c r="D147" s="267" t="s">
        <v>335</v>
      </c>
      <c r="E147" s="275">
        <v>4</v>
      </c>
      <c r="F147" s="264">
        <f t="shared" si="0"/>
        <v>1</v>
      </c>
      <c r="G147" s="264">
        <f t="shared" si="3"/>
        <v>7</v>
      </c>
    </row>
    <row r="148" spans="1:7" ht="15.75" customHeight="1">
      <c r="A148" s="267" t="s">
        <v>78</v>
      </c>
      <c r="B148" s="267">
        <v>100</v>
      </c>
      <c r="C148" s="267" t="s">
        <v>334</v>
      </c>
      <c r="D148" s="274" t="s">
        <v>336</v>
      </c>
      <c r="E148" s="275">
        <v>4</v>
      </c>
      <c r="F148" s="264">
        <f t="shared" si="0"/>
        <v>1</v>
      </c>
      <c r="G148" s="264">
        <f t="shared" si="3"/>
        <v>17</v>
      </c>
    </row>
    <row r="149" spans="1:7" ht="15.75" customHeight="1">
      <c r="A149" s="267" t="s">
        <v>84</v>
      </c>
      <c r="B149" s="267">
        <v>160</v>
      </c>
      <c r="C149" s="267" t="s">
        <v>322</v>
      </c>
      <c r="D149" s="267" t="s">
        <v>337</v>
      </c>
      <c r="E149" s="270">
        <v>5</v>
      </c>
      <c r="F149" s="264">
        <f t="shared" si="0"/>
        <v>0</v>
      </c>
      <c r="G149" s="264">
        <f t="shared" si="3"/>
        <v>0</v>
      </c>
    </row>
    <row r="150" spans="1:7" ht="15.75" customHeight="1">
      <c r="A150" s="267" t="s">
        <v>77</v>
      </c>
      <c r="B150" s="267">
        <v>280</v>
      </c>
      <c r="C150" s="267" t="s">
        <v>322</v>
      </c>
      <c r="D150" s="267" t="s">
        <v>338</v>
      </c>
      <c r="E150" s="270">
        <v>5</v>
      </c>
      <c r="F150" s="264">
        <f t="shared" si="0"/>
        <v>0</v>
      </c>
      <c r="G150" s="264">
        <f t="shared" si="3"/>
        <v>0</v>
      </c>
    </row>
    <row r="151" spans="1:7" ht="15.75" customHeight="1">
      <c r="A151" s="267" t="s">
        <v>78</v>
      </c>
      <c r="B151" s="267">
        <v>70</v>
      </c>
      <c r="C151" s="267" t="s">
        <v>322</v>
      </c>
      <c r="D151" s="267" t="s">
        <v>339</v>
      </c>
      <c r="E151" s="270">
        <v>5</v>
      </c>
      <c r="F151" s="264">
        <f t="shared" si="0"/>
        <v>1</v>
      </c>
      <c r="G151" s="264">
        <f t="shared" si="3"/>
        <v>12</v>
      </c>
    </row>
    <row r="152" spans="1:7" ht="15.75" customHeight="1">
      <c r="A152" s="267" t="s">
        <v>78</v>
      </c>
      <c r="B152" s="267">
        <v>70</v>
      </c>
      <c r="C152" s="267" t="s">
        <v>339</v>
      </c>
      <c r="D152" s="267" t="s">
        <v>340</v>
      </c>
      <c r="E152" s="270">
        <v>5</v>
      </c>
      <c r="F152" s="264">
        <f t="shared" si="0"/>
        <v>1</v>
      </c>
      <c r="G152" s="264">
        <f t="shared" si="3"/>
        <v>12</v>
      </c>
    </row>
    <row r="153" spans="1:7" ht="15.75" customHeight="1">
      <c r="A153" s="267" t="s">
        <v>78</v>
      </c>
      <c r="B153" s="267">
        <v>105</v>
      </c>
      <c r="C153" s="267" t="s">
        <v>339</v>
      </c>
      <c r="D153" s="267" t="s">
        <v>341</v>
      </c>
      <c r="E153" s="270">
        <v>5</v>
      </c>
      <c r="F153" s="264">
        <f t="shared" si="0"/>
        <v>1</v>
      </c>
      <c r="G153" s="264">
        <f t="shared" si="3"/>
        <v>14</v>
      </c>
    </row>
    <row r="154" spans="1:7" ht="15.75" customHeight="1">
      <c r="A154" s="267" t="s">
        <v>78</v>
      </c>
      <c r="B154" s="267">
        <v>70</v>
      </c>
      <c r="C154" s="267" t="s">
        <v>322</v>
      </c>
      <c r="D154" s="267" t="s">
        <v>342</v>
      </c>
      <c r="E154" s="270">
        <v>5</v>
      </c>
      <c r="F154" s="264">
        <f t="shared" si="0"/>
        <v>1</v>
      </c>
      <c r="G154" s="264">
        <f t="shared" si="3"/>
        <v>12</v>
      </c>
    </row>
    <row r="155" spans="1:7" ht="15.75" customHeight="1">
      <c r="A155" s="267" t="s">
        <v>78</v>
      </c>
      <c r="B155" s="267">
        <v>110</v>
      </c>
      <c r="C155" s="267" t="s">
        <v>322</v>
      </c>
      <c r="D155" s="267" t="s">
        <v>343</v>
      </c>
      <c r="E155" s="270">
        <v>5</v>
      </c>
      <c r="F155" s="264">
        <f t="shared" si="0"/>
        <v>1</v>
      </c>
      <c r="G155" s="264">
        <f t="shared" si="3"/>
        <v>16</v>
      </c>
    </row>
    <row r="156" spans="1:7" ht="15.75" customHeight="1">
      <c r="A156" s="267" t="s">
        <v>78</v>
      </c>
      <c r="B156" s="267">
        <v>155</v>
      </c>
      <c r="C156" s="267" t="s">
        <v>338</v>
      </c>
      <c r="D156" s="267" t="s">
        <v>344</v>
      </c>
      <c r="E156" s="270">
        <v>5</v>
      </c>
      <c r="F156" s="264">
        <f t="shared" si="0"/>
        <v>1</v>
      </c>
      <c r="G156" s="264">
        <f t="shared" si="3"/>
        <v>4</v>
      </c>
    </row>
    <row r="157" spans="1:7" ht="15.75" customHeight="1">
      <c r="A157" s="267" t="s">
        <v>78</v>
      </c>
      <c r="B157" s="267">
        <v>120</v>
      </c>
      <c r="C157" s="267" t="s">
        <v>344</v>
      </c>
      <c r="D157" s="267" t="s">
        <v>345</v>
      </c>
      <c r="E157" s="270">
        <v>5</v>
      </c>
      <c r="F157" s="264">
        <f t="shared" si="0"/>
        <v>1</v>
      </c>
      <c r="G157" s="264">
        <f t="shared" si="3"/>
        <v>16</v>
      </c>
    </row>
    <row r="158" spans="1:7" ht="15.75" customHeight="1">
      <c r="A158" s="267" t="s">
        <v>78</v>
      </c>
      <c r="B158" s="267">
        <v>85</v>
      </c>
      <c r="C158" s="267" t="s">
        <v>345</v>
      </c>
      <c r="D158" s="267" t="s">
        <v>346</v>
      </c>
      <c r="E158" s="270">
        <v>5</v>
      </c>
      <c r="F158" s="264">
        <f t="shared" si="0"/>
        <v>1</v>
      </c>
      <c r="G158" s="264">
        <f t="shared" si="3"/>
        <v>9</v>
      </c>
    </row>
    <row r="159" spans="1:7" ht="15.75" customHeight="1">
      <c r="A159" s="267" t="s">
        <v>78</v>
      </c>
      <c r="B159" s="267">
        <v>70</v>
      </c>
      <c r="C159" s="267" t="s">
        <v>346</v>
      </c>
      <c r="D159" s="267" t="s">
        <v>347</v>
      </c>
      <c r="E159" s="270">
        <v>5</v>
      </c>
      <c r="F159" s="264">
        <f t="shared" si="0"/>
        <v>1</v>
      </c>
      <c r="G159" s="264">
        <f t="shared" si="3"/>
        <v>12</v>
      </c>
    </row>
    <row r="160" spans="1:7" ht="15.75" customHeight="1">
      <c r="A160" s="267" t="s">
        <v>78</v>
      </c>
      <c r="B160" s="267">
        <v>125</v>
      </c>
      <c r="C160" s="267" t="s">
        <v>338</v>
      </c>
      <c r="D160" s="267" t="s">
        <v>348</v>
      </c>
      <c r="E160" s="270">
        <v>5</v>
      </c>
      <c r="F160" s="264">
        <f t="shared" si="0"/>
        <v>1</v>
      </c>
      <c r="G160" s="264">
        <f t="shared" si="3"/>
        <v>9</v>
      </c>
    </row>
    <row r="161" spans="1:7" ht="15.75" customHeight="1">
      <c r="A161" s="267" t="s">
        <v>78</v>
      </c>
      <c r="B161" s="267">
        <v>110</v>
      </c>
      <c r="C161" s="267" t="s">
        <v>338</v>
      </c>
      <c r="D161" s="267" t="s">
        <v>349</v>
      </c>
      <c r="E161" s="270">
        <v>5</v>
      </c>
      <c r="F161" s="264">
        <f t="shared" si="0"/>
        <v>1</v>
      </c>
      <c r="G161" s="264">
        <f t="shared" si="3"/>
        <v>16</v>
      </c>
    </row>
    <row r="162" spans="1:7" ht="15.75" customHeight="1">
      <c r="A162" s="267" t="s">
        <v>78</v>
      </c>
      <c r="B162" s="267">
        <v>60</v>
      </c>
      <c r="C162" s="267" t="s">
        <v>349</v>
      </c>
      <c r="D162" s="267" t="s">
        <v>350</v>
      </c>
      <c r="E162" s="270">
        <v>5</v>
      </c>
      <c r="F162" s="264">
        <f t="shared" si="0"/>
        <v>1</v>
      </c>
      <c r="G162" s="264">
        <f t="shared" si="3"/>
        <v>7</v>
      </c>
    </row>
    <row r="163" spans="1:7" ht="15.75" customHeight="1">
      <c r="A163" s="267" t="s">
        <v>78</v>
      </c>
      <c r="B163" s="267">
        <v>90</v>
      </c>
      <c r="C163" s="267" t="s">
        <v>350</v>
      </c>
      <c r="D163" s="267" t="s">
        <v>351</v>
      </c>
      <c r="E163" s="270">
        <v>5</v>
      </c>
      <c r="F163" s="264">
        <f t="shared" si="0"/>
        <v>1</v>
      </c>
      <c r="G163" s="264">
        <f t="shared" si="3"/>
        <v>21</v>
      </c>
    </row>
    <row r="164" spans="1:7" ht="15.75" customHeight="1">
      <c r="A164" s="267" t="s">
        <v>84</v>
      </c>
      <c r="B164" s="267">
        <v>175</v>
      </c>
      <c r="C164" s="267" t="s">
        <v>337</v>
      </c>
      <c r="D164" s="267" t="s">
        <v>352</v>
      </c>
      <c r="E164" s="270">
        <v>6</v>
      </c>
      <c r="F164" s="264">
        <f t="shared" si="0"/>
        <v>0</v>
      </c>
      <c r="G164" s="264">
        <f t="shared" si="3"/>
        <v>0</v>
      </c>
    </row>
    <row r="165" spans="1:7" ht="15.75" customHeight="1">
      <c r="A165" s="267" t="s">
        <v>84</v>
      </c>
      <c r="B165" s="267">
        <v>265</v>
      </c>
      <c r="C165" s="267" t="s">
        <v>352</v>
      </c>
      <c r="D165" s="267" t="s">
        <v>164</v>
      </c>
      <c r="E165" s="270">
        <v>6</v>
      </c>
      <c r="F165" s="264">
        <f t="shared" si="0"/>
        <v>0</v>
      </c>
      <c r="G165" s="264">
        <f t="shared" si="3"/>
        <v>0</v>
      </c>
    </row>
    <row r="166" spans="1:7" ht="15.75" customHeight="1">
      <c r="A166" s="267" t="s">
        <v>78</v>
      </c>
      <c r="B166" s="267">
        <v>75</v>
      </c>
      <c r="C166" s="267" t="s">
        <v>337</v>
      </c>
      <c r="D166" s="267" t="s">
        <v>353</v>
      </c>
      <c r="E166" s="270">
        <v>6</v>
      </c>
      <c r="F166" s="264">
        <f t="shared" si="0"/>
        <v>1</v>
      </c>
      <c r="G166" s="264">
        <f t="shared" si="3"/>
        <v>13</v>
      </c>
    </row>
    <row r="167" spans="1:7" ht="15.75" customHeight="1">
      <c r="A167" s="267" t="s">
        <v>78</v>
      </c>
      <c r="B167" s="267">
        <v>90</v>
      </c>
      <c r="C167" s="267" t="s">
        <v>353</v>
      </c>
      <c r="D167" s="267" t="s">
        <v>354</v>
      </c>
      <c r="E167" s="270">
        <v>6</v>
      </c>
      <c r="F167" s="264">
        <f t="shared" si="0"/>
        <v>1</v>
      </c>
      <c r="G167" s="264">
        <f t="shared" si="3"/>
        <v>21</v>
      </c>
    </row>
    <row r="168" spans="1:7" ht="15.75" customHeight="1">
      <c r="A168" s="267" t="s">
        <v>78</v>
      </c>
      <c r="B168" s="267">
        <v>60</v>
      </c>
      <c r="C168" s="267" t="s">
        <v>353</v>
      </c>
      <c r="D168" s="267" t="s">
        <v>355</v>
      </c>
      <c r="E168" s="270">
        <v>6</v>
      </c>
      <c r="F168" s="264">
        <f t="shared" si="0"/>
        <v>1</v>
      </c>
      <c r="G168" s="264">
        <f t="shared" si="3"/>
        <v>7</v>
      </c>
    </row>
    <row r="169" spans="1:7" ht="15.75" customHeight="1">
      <c r="A169" s="267" t="s">
        <v>78</v>
      </c>
      <c r="B169" s="267">
        <v>65</v>
      </c>
      <c r="C169" s="267" t="s">
        <v>355</v>
      </c>
      <c r="D169" s="267" t="s">
        <v>356</v>
      </c>
      <c r="E169" s="270">
        <v>6</v>
      </c>
      <c r="F169" s="264">
        <f t="shared" si="0"/>
        <v>1</v>
      </c>
      <c r="G169" s="264">
        <f t="shared" si="3"/>
        <v>15</v>
      </c>
    </row>
    <row r="170" spans="1:7" ht="15.75" customHeight="1">
      <c r="A170" s="267" t="s">
        <v>78</v>
      </c>
      <c r="B170" s="267">
        <v>70</v>
      </c>
      <c r="C170" s="267" t="s">
        <v>337</v>
      </c>
      <c r="D170" s="267" t="s">
        <v>357</v>
      </c>
      <c r="E170" s="270">
        <v>6</v>
      </c>
      <c r="F170" s="264">
        <f t="shared" si="0"/>
        <v>1</v>
      </c>
      <c r="G170" s="264">
        <f t="shared" si="3"/>
        <v>12</v>
      </c>
    </row>
    <row r="171" spans="1:7" ht="15.75" customHeight="1">
      <c r="A171" s="267" t="s">
        <v>78</v>
      </c>
      <c r="B171" s="267">
        <v>130</v>
      </c>
      <c r="C171" s="267" t="s">
        <v>337</v>
      </c>
      <c r="D171" s="267" t="s">
        <v>358</v>
      </c>
      <c r="E171" s="270">
        <v>6</v>
      </c>
      <c r="F171" s="264">
        <f t="shared" si="0"/>
        <v>1</v>
      </c>
      <c r="G171" s="264">
        <f t="shared" si="3"/>
        <v>15</v>
      </c>
    </row>
    <row r="172" spans="1:7" ht="15.75" customHeight="1">
      <c r="A172" s="267" t="s">
        <v>78</v>
      </c>
      <c r="B172" s="267">
        <v>75</v>
      </c>
      <c r="C172" s="267" t="s">
        <v>358</v>
      </c>
      <c r="D172" s="267" t="s">
        <v>359</v>
      </c>
      <c r="E172" s="270">
        <v>6</v>
      </c>
      <c r="F172" s="264">
        <f t="shared" si="0"/>
        <v>1</v>
      </c>
      <c r="G172" s="264">
        <f t="shared" si="3"/>
        <v>13</v>
      </c>
    </row>
    <row r="173" spans="1:7" ht="15.75" customHeight="1">
      <c r="A173" s="267" t="s">
        <v>78</v>
      </c>
      <c r="B173" s="267">
        <v>85</v>
      </c>
      <c r="C173" s="267" t="s">
        <v>352</v>
      </c>
      <c r="D173" s="267" t="s">
        <v>360</v>
      </c>
      <c r="E173" s="270">
        <v>6</v>
      </c>
      <c r="F173" s="264">
        <f t="shared" si="0"/>
        <v>1</v>
      </c>
      <c r="G173" s="264">
        <f t="shared" si="3"/>
        <v>9</v>
      </c>
    </row>
    <row r="174" spans="1:7" ht="15.75" customHeight="1">
      <c r="A174" s="267" t="s">
        <v>78</v>
      </c>
      <c r="B174" s="267">
        <v>55</v>
      </c>
      <c r="C174" s="267" t="s">
        <v>360</v>
      </c>
      <c r="D174" s="267" t="s">
        <v>361</v>
      </c>
      <c r="E174" s="270">
        <v>6</v>
      </c>
      <c r="F174" s="264">
        <f t="shared" si="0"/>
        <v>1</v>
      </c>
      <c r="G174" s="264">
        <f t="shared" si="3"/>
        <v>7</v>
      </c>
    </row>
    <row r="175" spans="1:7" ht="15.75" customHeight="1">
      <c r="A175" s="267" t="s">
        <v>78</v>
      </c>
      <c r="B175" s="267">
        <v>80</v>
      </c>
      <c r="C175" s="267" t="s">
        <v>361</v>
      </c>
      <c r="D175" s="267" t="s">
        <v>362</v>
      </c>
      <c r="E175" s="270">
        <v>6</v>
      </c>
      <c r="F175" s="264">
        <f t="shared" si="0"/>
        <v>1</v>
      </c>
      <c r="G175" s="264">
        <f t="shared" si="3"/>
        <v>7</v>
      </c>
    </row>
    <row r="176" spans="1:7" ht="15.75" customHeight="1">
      <c r="A176" s="267" t="s">
        <v>78</v>
      </c>
      <c r="B176" s="267">
        <v>75</v>
      </c>
      <c r="C176" s="267" t="s">
        <v>352</v>
      </c>
      <c r="D176" s="267" t="s">
        <v>363</v>
      </c>
      <c r="E176" s="270">
        <v>6</v>
      </c>
      <c r="F176" s="264">
        <f t="shared" si="0"/>
        <v>1</v>
      </c>
      <c r="G176" s="264">
        <f t="shared" si="3"/>
        <v>13</v>
      </c>
    </row>
    <row r="177" spans="1:7" ht="15.75" customHeight="1">
      <c r="A177" s="267" t="s">
        <v>78</v>
      </c>
      <c r="B177" s="267">
        <v>55</v>
      </c>
      <c r="C177" s="267" t="s">
        <v>363</v>
      </c>
      <c r="D177" s="267" t="s">
        <v>364</v>
      </c>
      <c r="E177" s="270">
        <v>6</v>
      </c>
      <c r="F177" s="264">
        <f t="shared" si="0"/>
        <v>1</v>
      </c>
      <c r="G177" s="264">
        <f t="shared" si="3"/>
        <v>7</v>
      </c>
    </row>
    <row r="178" spans="1:7" ht="15.75" customHeight="1">
      <c r="A178" s="267" t="s">
        <v>78</v>
      </c>
      <c r="B178" s="267">
        <v>75</v>
      </c>
      <c r="C178" s="267" t="s">
        <v>364</v>
      </c>
      <c r="D178" s="267" t="s">
        <v>365</v>
      </c>
      <c r="E178" s="270">
        <v>6</v>
      </c>
      <c r="F178" s="264">
        <f t="shared" si="0"/>
        <v>1</v>
      </c>
      <c r="G178" s="264">
        <f t="shared" si="3"/>
        <v>13</v>
      </c>
    </row>
    <row r="179" spans="1:7" ht="15.75" customHeight="1">
      <c r="A179" s="267" t="s">
        <v>77</v>
      </c>
      <c r="B179" s="267">
        <v>470</v>
      </c>
      <c r="C179" s="267" t="s">
        <v>279</v>
      </c>
      <c r="D179" s="267" t="s">
        <v>366</v>
      </c>
      <c r="E179" s="270">
        <v>7</v>
      </c>
      <c r="F179" s="264">
        <f t="shared" si="0"/>
        <v>0</v>
      </c>
      <c r="G179" s="264">
        <f t="shared" si="3"/>
        <v>0</v>
      </c>
    </row>
    <row r="180" spans="1:7" ht="15.75" customHeight="1">
      <c r="A180" s="267" t="s">
        <v>77</v>
      </c>
      <c r="B180" s="267">
        <v>445</v>
      </c>
      <c r="C180" s="267" t="s">
        <v>366</v>
      </c>
      <c r="D180" s="267" t="s">
        <v>367</v>
      </c>
      <c r="E180" s="270">
        <v>7</v>
      </c>
      <c r="F180" s="264">
        <f t="shared" si="0"/>
        <v>0</v>
      </c>
      <c r="G180" s="264">
        <f t="shared" si="3"/>
        <v>0</v>
      </c>
    </row>
    <row r="181" spans="1:7" ht="15.75" customHeight="1">
      <c r="A181" s="267" t="s">
        <v>78</v>
      </c>
      <c r="B181" s="267">
        <v>125</v>
      </c>
      <c r="C181" s="267" t="s">
        <v>366</v>
      </c>
      <c r="D181" s="267" t="s">
        <v>368</v>
      </c>
      <c r="E181" s="270">
        <v>7</v>
      </c>
      <c r="F181" s="264">
        <f t="shared" si="0"/>
        <v>1</v>
      </c>
      <c r="G181" s="264">
        <f t="shared" si="3"/>
        <v>9</v>
      </c>
    </row>
    <row r="182" spans="1:7" ht="15.75" customHeight="1">
      <c r="A182" s="267" t="s">
        <v>78</v>
      </c>
      <c r="B182" s="267">
        <v>60</v>
      </c>
      <c r="C182" s="267" t="s">
        <v>368</v>
      </c>
      <c r="D182" s="267" t="s">
        <v>369</v>
      </c>
      <c r="E182" s="270">
        <v>7</v>
      </c>
      <c r="F182" s="264">
        <f t="shared" si="0"/>
        <v>1</v>
      </c>
      <c r="G182" s="264">
        <f t="shared" si="3"/>
        <v>7</v>
      </c>
    </row>
    <row r="183" spans="1:7" ht="15.75" customHeight="1">
      <c r="A183" s="267" t="s">
        <v>78</v>
      </c>
      <c r="B183" s="267">
        <v>90</v>
      </c>
      <c r="C183" s="267" t="s">
        <v>369</v>
      </c>
      <c r="D183" s="267" t="s">
        <v>370</v>
      </c>
      <c r="E183" s="270">
        <v>7</v>
      </c>
      <c r="F183" s="264">
        <f t="shared" si="0"/>
        <v>1</v>
      </c>
      <c r="G183" s="264">
        <f t="shared" si="3"/>
        <v>21</v>
      </c>
    </row>
    <row r="184" spans="1:7" ht="15.75" customHeight="1">
      <c r="A184" s="267" t="s">
        <v>78</v>
      </c>
      <c r="B184" s="267">
        <v>95</v>
      </c>
      <c r="C184" s="267" t="s">
        <v>370</v>
      </c>
      <c r="D184" s="267" t="s">
        <v>371</v>
      </c>
      <c r="E184" s="270">
        <v>7</v>
      </c>
      <c r="F184" s="264">
        <f t="shared" si="0"/>
        <v>1</v>
      </c>
      <c r="G184" s="264">
        <f t="shared" si="3"/>
        <v>12</v>
      </c>
    </row>
    <row r="185" spans="1:7" ht="15.75" customHeight="1">
      <c r="A185" s="267" t="s">
        <v>78</v>
      </c>
      <c r="B185" s="267">
        <v>90</v>
      </c>
      <c r="C185" s="267" t="s">
        <v>366</v>
      </c>
      <c r="D185" s="267" t="s">
        <v>372</v>
      </c>
      <c r="E185" s="270">
        <v>7</v>
      </c>
      <c r="F185" s="264">
        <f t="shared" si="0"/>
        <v>1</v>
      </c>
      <c r="G185" s="264">
        <f t="shared" si="3"/>
        <v>21</v>
      </c>
    </row>
    <row r="186" spans="1:7" ht="15.75" customHeight="1">
      <c r="A186" s="267" t="s">
        <v>78</v>
      </c>
      <c r="B186" s="267">
        <v>100</v>
      </c>
      <c r="C186" s="267" t="s">
        <v>372</v>
      </c>
      <c r="D186" s="267" t="s">
        <v>373</v>
      </c>
      <c r="E186" s="270">
        <v>7</v>
      </c>
      <c r="F186" s="264">
        <f t="shared" si="0"/>
        <v>1</v>
      </c>
      <c r="G186" s="264">
        <f t="shared" si="3"/>
        <v>17</v>
      </c>
    </row>
    <row r="187" spans="1:7" ht="15.75" customHeight="1">
      <c r="A187" s="267" t="s">
        <v>78</v>
      </c>
      <c r="B187" s="267">
        <v>65</v>
      </c>
      <c r="C187" s="267" t="s">
        <v>373</v>
      </c>
      <c r="D187" s="267" t="s">
        <v>374</v>
      </c>
      <c r="E187" s="270">
        <v>7</v>
      </c>
      <c r="F187" s="264">
        <f t="shared" si="0"/>
        <v>1</v>
      </c>
      <c r="G187" s="264">
        <f t="shared" si="3"/>
        <v>15</v>
      </c>
    </row>
    <row r="188" spans="1:7" ht="15.75" customHeight="1">
      <c r="A188" s="267" t="s">
        <v>78</v>
      </c>
      <c r="B188" s="267">
        <v>50</v>
      </c>
      <c r="C188" s="267" t="s">
        <v>374</v>
      </c>
      <c r="D188" s="267" t="s">
        <v>375</v>
      </c>
      <c r="E188" s="270">
        <v>7</v>
      </c>
      <c r="F188" s="264">
        <f t="shared" si="0"/>
        <v>1</v>
      </c>
      <c r="G188" s="264">
        <f t="shared" si="3"/>
        <v>6</v>
      </c>
    </row>
    <row r="189" spans="1:7" ht="15.75" customHeight="1">
      <c r="A189" s="267" t="s">
        <v>78</v>
      </c>
      <c r="B189" s="267">
        <v>115</v>
      </c>
      <c r="C189" s="267" t="s">
        <v>366</v>
      </c>
      <c r="D189" s="267" t="s">
        <v>376</v>
      </c>
      <c r="E189" s="270">
        <v>7</v>
      </c>
      <c r="F189" s="264">
        <f t="shared" si="0"/>
        <v>1</v>
      </c>
      <c r="G189" s="264">
        <f t="shared" si="3"/>
        <v>13</v>
      </c>
    </row>
    <row r="190" spans="1:7" ht="15.75" customHeight="1">
      <c r="A190" s="267" t="s">
        <v>78</v>
      </c>
      <c r="B190" s="267">
        <v>70</v>
      </c>
      <c r="C190" s="267" t="s">
        <v>376</v>
      </c>
      <c r="D190" s="274" t="s">
        <v>377</v>
      </c>
      <c r="E190" s="270">
        <v>7</v>
      </c>
      <c r="F190" s="264">
        <f t="shared" si="0"/>
        <v>1</v>
      </c>
      <c r="G190" s="264">
        <f t="shared" si="3"/>
        <v>12</v>
      </c>
    </row>
    <row r="191" spans="1:7" ht="15.75" customHeight="1">
      <c r="A191" s="267" t="s">
        <v>78</v>
      </c>
      <c r="B191" s="267">
        <v>90</v>
      </c>
      <c r="C191" s="267" t="s">
        <v>377</v>
      </c>
      <c r="D191" s="267" t="s">
        <v>378</v>
      </c>
      <c r="E191" s="270">
        <v>7</v>
      </c>
      <c r="F191" s="264">
        <f t="shared" si="0"/>
        <v>1</v>
      </c>
      <c r="G191" s="264">
        <f t="shared" si="3"/>
        <v>21</v>
      </c>
    </row>
    <row r="192" spans="1:7" ht="15.75" customHeight="1">
      <c r="A192" s="267" t="s">
        <v>78</v>
      </c>
      <c r="B192" s="267">
        <v>50</v>
      </c>
      <c r="C192" s="267" t="s">
        <v>378</v>
      </c>
      <c r="D192" s="267" t="s">
        <v>379</v>
      </c>
      <c r="E192" s="270">
        <v>7</v>
      </c>
      <c r="F192" s="264">
        <f t="shared" si="0"/>
        <v>1</v>
      </c>
      <c r="G192" s="264">
        <f t="shared" si="3"/>
        <v>6</v>
      </c>
    </row>
    <row r="193" spans="1:7" ht="15.75" customHeight="1">
      <c r="A193" s="267" t="s">
        <v>77</v>
      </c>
      <c r="B193" s="267">
        <v>55</v>
      </c>
      <c r="C193" s="267" t="s">
        <v>367</v>
      </c>
      <c r="D193" s="267" t="s">
        <v>380</v>
      </c>
      <c r="E193" s="270">
        <v>8</v>
      </c>
      <c r="F193" s="264">
        <f t="shared" si="0"/>
        <v>0</v>
      </c>
      <c r="G193" s="264">
        <f t="shared" si="3"/>
        <v>0</v>
      </c>
    </row>
    <row r="194" spans="1:7" ht="15.75" customHeight="1">
      <c r="A194" s="267" t="s">
        <v>80</v>
      </c>
      <c r="B194" s="267">
        <v>230</v>
      </c>
      <c r="C194" s="267" t="s">
        <v>380</v>
      </c>
      <c r="D194" s="267" t="s">
        <v>381</v>
      </c>
      <c r="E194" s="270">
        <v>8</v>
      </c>
      <c r="F194" s="264">
        <f t="shared" si="0"/>
        <v>0</v>
      </c>
      <c r="G194" s="264">
        <f t="shared" si="3"/>
        <v>0</v>
      </c>
    </row>
    <row r="195" spans="1:7" ht="15.75" customHeight="1">
      <c r="A195" s="267" t="s">
        <v>80</v>
      </c>
      <c r="B195" s="267">
        <v>405</v>
      </c>
      <c r="C195" s="267" t="s">
        <v>380</v>
      </c>
      <c r="D195" s="267" t="s">
        <v>382</v>
      </c>
      <c r="E195" s="270">
        <v>8</v>
      </c>
      <c r="F195" s="264">
        <f t="shared" si="0"/>
        <v>0</v>
      </c>
      <c r="G195" s="264">
        <f t="shared" si="3"/>
        <v>0</v>
      </c>
    </row>
    <row r="196" spans="1:7" ht="15.75" customHeight="1">
      <c r="A196" s="267" t="s">
        <v>78</v>
      </c>
      <c r="B196" s="267">
        <v>105</v>
      </c>
      <c r="C196" s="267" t="s">
        <v>367</v>
      </c>
      <c r="D196" s="267" t="s">
        <v>383</v>
      </c>
      <c r="E196" s="270">
        <v>8</v>
      </c>
      <c r="F196" s="264">
        <f t="shared" si="0"/>
        <v>1</v>
      </c>
      <c r="G196" s="264">
        <f t="shared" si="3"/>
        <v>14</v>
      </c>
    </row>
    <row r="197" spans="1:7" ht="15.75" customHeight="1">
      <c r="A197" s="267" t="s">
        <v>78</v>
      </c>
      <c r="B197" s="267">
        <v>55</v>
      </c>
      <c r="C197" s="267" t="s">
        <v>383</v>
      </c>
      <c r="D197" s="267" t="s">
        <v>384</v>
      </c>
      <c r="E197" s="270">
        <v>8</v>
      </c>
      <c r="F197" s="264">
        <f t="shared" si="0"/>
        <v>1</v>
      </c>
      <c r="G197" s="264">
        <f t="shared" si="3"/>
        <v>7</v>
      </c>
    </row>
    <row r="198" spans="1:7" ht="15.75" customHeight="1">
      <c r="A198" s="267" t="s">
        <v>78</v>
      </c>
      <c r="B198" s="267">
        <v>90</v>
      </c>
      <c r="C198" s="267" t="s">
        <v>384</v>
      </c>
      <c r="D198" s="267" t="s">
        <v>385</v>
      </c>
      <c r="E198" s="270">
        <v>8</v>
      </c>
      <c r="F198" s="264">
        <f t="shared" si="0"/>
        <v>1</v>
      </c>
      <c r="G198" s="264">
        <f t="shared" ref="G198:G261" si="4">SUMIFS(B$5:B$512,F$5:F$512,1,B$5:B$512,B198)/B198*F198</f>
        <v>21</v>
      </c>
    </row>
    <row r="199" spans="1:7" ht="15.75" customHeight="1">
      <c r="A199" s="267" t="s">
        <v>78</v>
      </c>
      <c r="B199" s="267">
        <v>115</v>
      </c>
      <c r="C199" s="267" t="s">
        <v>385</v>
      </c>
      <c r="D199" s="267" t="s">
        <v>386</v>
      </c>
      <c r="E199" s="270">
        <v>8</v>
      </c>
      <c r="F199" s="264">
        <f t="shared" si="0"/>
        <v>1</v>
      </c>
      <c r="G199" s="264">
        <f t="shared" si="4"/>
        <v>13</v>
      </c>
    </row>
    <row r="200" spans="1:7" ht="15.75" customHeight="1">
      <c r="A200" s="267" t="s">
        <v>78</v>
      </c>
      <c r="B200" s="267">
        <v>95</v>
      </c>
      <c r="C200" s="267" t="s">
        <v>386</v>
      </c>
      <c r="D200" s="267" t="s">
        <v>387</v>
      </c>
      <c r="E200" s="270">
        <v>8</v>
      </c>
      <c r="F200" s="264">
        <f t="shared" si="0"/>
        <v>1</v>
      </c>
      <c r="G200" s="264">
        <f t="shared" si="4"/>
        <v>12</v>
      </c>
    </row>
    <row r="201" spans="1:7" ht="15.75" customHeight="1">
      <c r="A201" s="267" t="s">
        <v>78</v>
      </c>
      <c r="B201" s="267">
        <v>65</v>
      </c>
      <c r="C201" s="267" t="s">
        <v>380</v>
      </c>
      <c r="D201" s="267" t="s">
        <v>388</v>
      </c>
      <c r="E201" s="270">
        <v>8</v>
      </c>
      <c r="F201" s="264">
        <f t="shared" si="0"/>
        <v>1</v>
      </c>
      <c r="G201" s="264">
        <f t="shared" si="4"/>
        <v>15</v>
      </c>
    </row>
    <row r="202" spans="1:7" ht="15.75" customHeight="1">
      <c r="A202" s="267" t="s">
        <v>78</v>
      </c>
      <c r="B202" s="267">
        <v>130</v>
      </c>
      <c r="C202" s="267" t="s">
        <v>388</v>
      </c>
      <c r="D202" s="267" t="s">
        <v>389</v>
      </c>
      <c r="E202" s="270">
        <v>8</v>
      </c>
      <c r="F202" s="264">
        <f t="shared" si="0"/>
        <v>1</v>
      </c>
      <c r="G202" s="264">
        <f t="shared" si="4"/>
        <v>15</v>
      </c>
    </row>
    <row r="203" spans="1:7" ht="15.75" customHeight="1">
      <c r="A203" s="267" t="s">
        <v>78</v>
      </c>
      <c r="B203" s="267">
        <v>65</v>
      </c>
      <c r="C203" s="267" t="s">
        <v>389</v>
      </c>
      <c r="D203" s="267" t="s">
        <v>390</v>
      </c>
      <c r="E203" s="270">
        <v>8</v>
      </c>
      <c r="F203" s="264">
        <f t="shared" si="0"/>
        <v>1</v>
      </c>
      <c r="G203" s="264">
        <f t="shared" si="4"/>
        <v>15</v>
      </c>
    </row>
    <row r="204" spans="1:7" ht="15.75" customHeight="1">
      <c r="A204" s="267" t="s">
        <v>78</v>
      </c>
      <c r="B204" s="267">
        <v>105</v>
      </c>
      <c r="C204" s="267" t="s">
        <v>390</v>
      </c>
      <c r="D204" s="267" t="s">
        <v>391</v>
      </c>
      <c r="E204" s="270">
        <v>8</v>
      </c>
      <c r="F204" s="264">
        <f t="shared" si="0"/>
        <v>1</v>
      </c>
      <c r="G204" s="264">
        <f t="shared" si="4"/>
        <v>14</v>
      </c>
    </row>
    <row r="205" spans="1:7" ht="15.75" customHeight="1">
      <c r="A205" s="267" t="s">
        <v>78</v>
      </c>
      <c r="B205" s="267">
        <v>65</v>
      </c>
      <c r="C205" s="267" t="s">
        <v>391</v>
      </c>
      <c r="D205" s="267" t="s">
        <v>392</v>
      </c>
      <c r="E205" s="270">
        <v>8</v>
      </c>
      <c r="F205" s="264">
        <f t="shared" si="0"/>
        <v>1</v>
      </c>
      <c r="G205" s="264">
        <f t="shared" si="4"/>
        <v>15</v>
      </c>
    </row>
    <row r="206" spans="1:7" ht="15.75" customHeight="1">
      <c r="A206" s="267" t="s">
        <v>78</v>
      </c>
      <c r="B206" s="267">
        <v>120</v>
      </c>
      <c r="C206" s="267" t="s">
        <v>381</v>
      </c>
      <c r="D206" s="267" t="s">
        <v>393</v>
      </c>
      <c r="E206" s="270">
        <v>9</v>
      </c>
      <c r="F206" s="264">
        <f t="shared" si="0"/>
        <v>1</v>
      </c>
      <c r="G206" s="264">
        <f t="shared" si="4"/>
        <v>16</v>
      </c>
    </row>
    <row r="207" spans="1:7" ht="15.75" customHeight="1">
      <c r="A207" s="267" t="s">
        <v>78</v>
      </c>
      <c r="B207" s="267">
        <v>65</v>
      </c>
      <c r="C207" s="267" t="s">
        <v>393</v>
      </c>
      <c r="D207" s="267" t="s">
        <v>394</v>
      </c>
      <c r="E207" s="270">
        <v>9</v>
      </c>
      <c r="F207" s="264">
        <f t="shared" si="0"/>
        <v>1</v>
      </c>
      <c r="G207" s="264">
        <f t="shared" si="4"/>
        <v>15</v>
      </c>
    </row>
    <row r="208" spans="1:7" ht="15.75" customHeight="1">
      <c r="A208" s="267" t="s">
        <v>78</v>
      </c>
      <c r="B208" s="267">
        <v>100</v>
      </c>
      <c r="C208" s="267" t="s">
        <v>394</v>
      </c>
      <c r="D208" s="267" t="s">
        <v>395</v>
      </c>
      <c r="E208" s="270">
        <v>9</v>
      </c>
      <c r="F208" s="264">
        <f t="shared" si="0"/>
        <v>1</v>
      </c>
      <c r="G208" s="264">
        <f t="shared" si="4"/>
        <v>17</v>
      </c>
    </row>
    <row r="209" spans="1:7" ht="15.75" customHeight="1">
      <c r="A209" s="267" t="s">
        <v>78</v>
      </c>
      <c r="B209" s="267">
        <v>90</v>
      </c>
      <c r="C209" s="267" t="s">
        <v>394</v>
      </c>
      <c r="D209" s="267" t="s">
        <v>396</v>
      </c>
      <c r="E209" s="270">
        <v>9</v>
      </c>
      <c r="F209" s="264">
        <f t="shared" si="0"/>
        <v>1</v>
      </c>
      <c r="G209" s="264">
        <f t="shared" si="4"/>
        <v>21</v>
      </c>
    </row>
    <row r="210" spans="1:7" ht="15.75" customHeight="1">
      <c r="A210" s="274" t="s">
        <v>78</v>
      </c>
      <c r="B210" s="267">
        <v>80</v>
      </c>
      <c r="C210" s="267" t="s">
        <v>396</v>
      </c>
      <c r="D210" s="267" t="s">
        <v>397</v>
      </c>
      <c r="E210" s="270">
        <v>9</v>
      </c>
      <c r="F210" s="264">
        <f t="shared" si="0"/>
        <v>1</v>
      </c>
      <c r="G210" s="264">
        <f t="shared" si="4"/>
        <v>7</v>
      </c>
    </row>
    <row r="211" spans="1:7" ht="15.75" customHeight="1">
      <c r="A211" s="267" t="s">
        <v>78</v>
      </c>
      <c r="B211" s="267">
        <v>65</v>
      </c>
      <c r="C211" s="267" t="s">
        <v>381</v>
      </c>
      <c r="D211" s="267" t="s">
        <v>398</v>
      </c>
      <c r="E211" s="270">
        <v>9</v>
      </c>
      <c r="F211" s="264">
        <f t="shared" si="0"/>
        <v>1</v>
      </c>
      <c r="G211" s="264">
        <f t="shared" si="4"/>
        <v>15</v>
      </c>
    </row>
    <row r="212" spans="1:7" ht="15.75" customHeight="1">
      <c r="A212" s="267" t="s">
        <v>78</v>
      </c>
      <c r="B212" s="267">
        <v>85</v>
      </c>
      <c r="C212" s="267" t="s">
        <v>398</v>
      </c>
      <c r="D212" s="267" t="s">
        <v>399</v>
      </c>
      <c r="E212" s="270">
        <v>9</v>
      </c>
      <c r="F212" s="264">
        <f t="shared" si="0"/>
        <v>1</v>
      </c>
      <c r="G212" s="264">
        <f t="shared" si="4"/>
        <v>9</v>
      </c>
    </row>
    <row r="213" spans="1:7" ht="15.75" customHeight="1">
      <c r="A213" s="267" t="s">
        <v>78</v>
      </c>
      <c r="B213" s="267">
        <v>135</v>
      </c>
      <c r="C213" s="267" t="s">
        <v>399</v>
      </c>
      <c r="D213" s="267" t="s">
        <v>400</v>
      </c>
      <c r="E213" s="270">
        <v>9</v>
      </c>
      <c r="F213" s="264">
        <f t="shared" si="0"/>
        <v>1</v>
      </c>
      <c r="G213" s="264">
        <f t="shared" si="4"/>
        <v>13</v>
      </c>
    </row>
    <row r="214" spans="1:7" ht="15.75" customHeight="1">
      <c r="A214" s="267" t="s">
        <v>78</v>
      </c>
      <c r="B214" s="267">
        <v>110</v>
      </c>
      <c r="C214" s="267" t="s">
        <v>399</v>
      </c>
      <c r="D214" s="267" t="s">
        <v>401</v>
      </c>
      <c r="E214" s="270">
        <v>9</v>
      </c>
      <c r="F214" s="264">
        <f t="shared" ref="F214:F277" si="5">IF(A214&lt;&gt;"SM1 (патчкорд)",0,1)</f>
        <v>1</v>
      </c>
      <c r="G214" s="264">
        <f t="shared" si="4"/>
        <v>16</v>
      </c>
    </row>
    <row r="215" spans="1:7" ht="15.75" customHeight="1">
      <c r="A215" s="267" t="s">
        <v>78</v>
      </c>
      <c r="B215" s="267">
        <v>135</v>
      </c>
      <c r="C215" s="267" t="s">
        <v>401</v>
      </c>
      <c r="D215" s="267" t="s">
        <v>402</v>
      </c>
      <c r="E215" s="270">
        <v>9</v>
      </c>
      <c r="F215" s="264">
        <f t="shared" si="5"/>
        <v>1</v>
      </c>
      <c r="G215" s="264">
        <f t="shared" si="4"/>
        <v>13</v>
      </c>
    </row>
    <row r="216" spans="1:7" ht="15.75" customHeight="1">
      <c r="A216" s="267" t="s">
        <v>80</v>
      </c>
      <c r="B216" s="276">
        <v>235</v>
      </c>
      <c r="C216" s="276" t="s">
        <v>382</v>
      </c>
      <c r="D216" s="276" t="s">
        <v>403</v>
      </c>
      <c r="E216" s="270">
        <v>10</v>
      </c>
      <c r="F216" s="264">
        <f t="shared" si="5"/>
        <v>0</v>
      </c>
      <c r="G216" s="264">
        <f t="shared" si="4"/>
        <v>0</v>
      </c>
    </row>
    <row r="217" spans="1:7" ht="15.75" customHeight="1">
      <c r="A217" s="267" t="s">
        <v>78</v>
      </c>
      <c r="B217" s="267">
        <v>95</v>
      </c>
      <c r="C217" s="274" t="s">
        <v>382</v>
      </c>
      <c r="D217" s="267" t="s">
        <v>404</v>
      </c>
      <c r="E217" s="270">
        <v>10</v>
      </c>
      <c r="F217" s="264">
        <f t="shared" si="5"/>
        <v>1</v>
      </c>
      <c r="G217" s="264">
        <f t="shared" si="4"/>
        <v>12</v>
      </c>
    </row>
    <row r="218" spans="1:7" ht="15.75" customHeight="1">
      <c r="A218" s="267" t="s">
        <v>78</v>
      </c>
      <c r="B218" s="267">
        <v>120</v>
      </c>
      <c r="C218" s="267" t="s">
        <v>404</v>
      </c>
      <c r="D218" s="267" t="s">
        <v>405</v>
      </c>
      <c r="E218" s="270">
        <v>10</v>
      </c>
      <c r="F218" s="264">
        <f t="shared" si="5"/>
        <v>1</v>
      </c>
      <c r="G218" s="264">
        <f t="shared" si="4"/>
        <v>16</v>
      </c>
    </row>
    <row r="219" spans="1:7" ht="15.75" customHeight="1">
      <c r="A219" s="267" t="s">
        <v>78</v>
      </c>
      <c r="B219" s="267">
        <v>125</v>
      </c>
      <c r="C219" s="267" t="s">
        <v>405</v>
      </c>
      <c r="D219" s="267" t="s">
        <v>406</v>
      </c>
      <c r="E219" s="270">
        <v>10</v>
      </c>
      <c r="F219" s="264">
        <f t="shared" si="5"/>
        <v>1</v>
      </c>
      <c r="G219" s="264">
        <f t="shared" si="4"/>
        <v>9</v>
      </c>
    </row>
    <row r="220" spans="1:7" ht="15.75" customHeight="1">
      <c r="A220" s="267" t="s">
        <v>78</v>
      </c>
      <c r="B220" s="267">
        <v>150</v>
      </c>
      <c r="C220" s="267" t="s">
        <v>382</v>
      </c>
      <c r="D220" s="267" t="s">
        <v>407</v>
      </c>
      <c r="E220" s="270">
        <v>10</v>
      </c>
      <c r="F220" s="264">
        <f t="shared" si="5"/>
        <v>1</v>
      </c>
      <c r="G220" s="264">
        <f t="shared" si="4"/>
        <v>5</v>
      </c>
    </row>
    <row r="221" spans="1:7" ht="15.75" customHeight="1">
      <c r="A221" s="267" t="s">
        <v>78</v>
      </c>
      <c r="B221" s="267">
        <v>115</v>
      </c>
      <c r="C221" s="267" t="s">
        <v>407</v>
      </c>
      <c r="D221" s="267" t="s">
        <v>408</v>
      </c>
      <c r="E221" s="270">
        <v>10</v>
      </c>
      <c r="F221" s="264">
        <f t="shared" si="5"/>
        <v>1</v>
      </c>
      <c r="G221" s="264">
        <f t="shared" si="4"/>
        <v>13</v>
      </c>
    </row>
    <row r="222" spans="1:7" ht="15.75" customHeight="1">
      <c r="A222" s="267" t="s">
        <v>78</v>
      </c>
      <c r="B222" s="267">
        <v>110</v>
      </c>
      <c r="C222" s="267" t="s">
        <v>408</v>
      </c>
      <c r="D222" s="267" t="s">
        <v>409</v>
      </c>
      <c r="E222" s="270">
        <v>10</v>
      </c>
      <c r="F222" s="264">
        <f t="shared" si="5"/>
        <v>1</v>
      </c>
      <c r="G222" s="264">
        <f t="shared" si="4"/>
        <v>16</v>
      </c>
    </row>
    <row r="223" spans="1:7" ht="15.75" customHeight="1">
      <c r="A223" s="267" t="s">
        <v>78</v>
      </c>
      <c r="B223" s="267">
        <v>50</v>
      </c>
      <c r="C223" s="267" t="s">
        <v>409</v>
      </c>
      <c r="D223" s="267" t="s">
        <v>410</v>
      </c>
      <c r="E223" s="270">
        <v>10</v>
      </c>
      <c r="F223" s="264">
        <f t="shared" si="5"/>
        <v>1</v>
      </c>
      <c r="G223" s="264">
        <f t="shared" si="4"/>
        <v>6</v>
      </c>
    </row>
    <row r="224" spans="1:7" ht="15.75" customHeight="1">
      <c r="A224" s="267" t="s">
        <v>78</v>
      </c>
      <c r="B224" s="267">
        <v>200</v>
      </c>
      <c r="C224" s="267" t="s">
        <v>403</v>
      </c>
      <c r="D224" s="267" t="s">
        <v>411</v>
      </c>
      <c r="E224" s="270">
        <v>10</v>
      </c>
      <c r="F224" s="264">
        <f t="shared" si="5"/>
        <v>1</v>
      </c>
      <c r="G224" s="264">
        <f t="shared" si="4"/>
        <v>3</v>
      </c>
    </row>
    <row r="225" spans="1:7" ht="15.75" customHeight="1">
      <c r="A225" s="267" t="s">
        <v>78</v>
      </c>
      <c r="B225" s="267">
        <v>140</v>
      </c>
      <c r="C225" s="267" t="s">
        <v>403</v>
      </c>
      <c r="D225" s="267" t="s">
        <v>412</v>
      </c>
      <c r="E225" s="270">
        <v>10</v>
      </c>
      <c r="F225" s="264">
        <f t="shared" si="5"/>
        <v>1</v>
      </c>
      <c r="G225" s="264">
        <f t="shared" si="4"/>
        <v>7</v>
      </c>
    </row>
    <row r="226" spans="1:7" ht="15.75" customHeight="1">
      <c r="A226" s="267" t="s">
        <v>78</v>
      </c>
      <c r="B226" s="267">
        <v>95</v>
      </c>
      <c r="C226" s="267" t="s">
        <v>412</v>
      </c>
      <c r="D226" s="267" t="s">
        <v>413</v>
      </c>
      <c r="E226" s="270">
        <v>10</v>
      </c>
      <c r="F226" s="264">
        <f t="shared" si="5"/>
        <v>1</v>
      </c>
      <c r="G226" s="264">
        <f t="shared" si="4"/>
        <v>12</v>
      </c>
    </row>
    <row r="227" spans="1:7" ht="15.75" customHeight="1">
      <c r="A227" s="267" t="s">
        <v>78</v>
      </c>
      <c r="B227" s="267">
        <v>65</v>
      </c>
      <c r="C227" s="267" t="s">
        <v>413</v>
      </c>
      <c r="D227" s="267" t="s">
        <v>414</v>
      </c>
      <c r="E227" s="270">
        <v>10</v>
      </c>
      <c r="F227" s="264">
        <f t="shared" si="5"/>
        <v>1</v>
      </c>
      <c r="G227" s="264">
        <f t="shared" si="4"/>
        <v>15</v>
      </c>
    </row>
    <row r="228" spans="1:7" ht="15.75" customHeight="1">
      <c r="A228" s="267" t="s">
        <v>78</v>
      </c>
      <c r="B228" s="267">
        <v>65</v>
      </c>
      <c r="C228" s="267" t="s">
        <v>414</v>
      </c>
      <c r="D228" s="267" t="s">
        <v>415</v>
      </c>
      <c r="E228" s="270">
        <v>10</v>
      </c>
      <c r="F228" s="264">
        <f t="shared" si="5"/>
        <v>1</v>
      </c>
      <c r="G228" s="264">
        <f t="shared" si="4"/>
        <v>15</v>
      </c>
    </row>
    <row r="229" spans="1:7" ht="15.75" customHeight="1">
      <c r="A229" s="267" t="s">
        <v>83</v>
      </c>
      <c r="B229" s="267">
        <v>625</v>
      </c>
      <c r="C229" s="267" t="s">
        <v>265</v>
      </c>
      <c r="D229" s="267" t="s">
        <v>526</v>
      </c>
      <c r="E229" s="270">
        <v>17</v>
      </c>
      <c r="F229" s="264">
        <f t="shared" si="5"/>
        <v>0</v>
      </c>
      <c r="G229" s="264">
        <f t="shared" si="4"/>
        <v>0</v>
      </c>
    </row>
    <row r="230" spans="1:7" ht="15.75" customHeight="1">
      <c r="A230" s="267" t="s">
        <v>77</v>
      </c>
      <c r="B230" s="267">
        <v>310</v>
      </c>
      <c r="C230" s="267" t="s">
        <v>265</v>
      </c>
      <c r="D230" s="267" t="s">
        <v>527</v>
      </c>
      <c r="E230" s="270">
        <v>17</v>
      </c>
      <c r="F230" s="264">
        <f t="shared" si="5"/>
        <v>0</v>
      </c>
      <c r="G230" s="264">
        <f t="shared" si="4"/>
        <v>0</v>
      </c>
    </row>
    <row r="231" spans="1:7" ht="15.75" customHeight="1">
      <c r="A231" s="267" t="s">
        <v>80</v>
      </c>
      <c r="B231" s="267">
        <v>100</v>
      </c>
      <c r="C231" s="267" t="s">
        <v>265</v>
      </c>
      <c r="D231" s="267" t="s">
        <v>528</v>
      </c>
      <c r="E231" s="270">
        <v>17</v>
      </c>
      <c r="F231" s="264">
        <f t="shared" si="5"/>
        <v>0</v>
      </c>
      <c r="G231" s="264">
        <f t="shared" si="4"/>
        <v>0</v>
      </c>
    </row>
    <row r="232" spans="1:7" ht="15.75" customHeight="1">
      <c r="A232" s="267" t="s">
        <v>78</v>
      </c>
      <c r="B232" s="267">
        <v>70</v>
      </c>
      <c r="C232" s="267" t="s">
        <v>265</v>
      </c>
      <c r="D232" s="267" t="s">
        <v>529</v>
      </c>
      <c r="E232" s="270">
        <v>17</v>
      </c>
      <c r="F232" s="264">
        <f t="shared" si="5"/>
        <v>1</v>
      </c>
      <c r="G232" s="264">
        <f t="shared" si="4"/>
        <v>12</v>
      </c>
    </row>
    <row r="233" spans="1:7" ht="15.75" customHeight="1">
      <c r="A233" s="267" t="s">
        <v>78</v>
      </c>
      <c r="B233" s="267">
        <v>95</v>
      </c>
      <c r="C233" s="267" t="s">
        <v>529</v>
      </c>
      <c r="D233" s="267" t="s">
        <v>530</v>
      </c>
      <c r="E233" s="270">
        <v>17</v>
      </c>
      <c r="F233" s="264">
        <f t="shared" si="5"/>
        <v>1</v>
      </c>
      <c r="G233" s="264">
        <f t="shared" si="4"/>
        <v>12</v>
      </c>
    </row>
    <row r="234" spans="1:7" ht="15.75" customHeight="1">
      <c r="A234" s="267" t="s">
        <v>78</v>
      </c>
      <c r="B234" s="267">
        <v>70</v>
      </c>
      <c r="C234" s="267" t="s">
        <v>265</v>
      </c>
      <c r="D234" s="267" t="s">
        <v>531</v>
      </c>
      <c r="E234" s="270">
        <v>17</v>
      </c>
      <c r="F234" s="264">
        <f t="shared" si="5"/>
        <v>1</v>
      </c>
      <c r="G234" s="264">
        <f t="shared" si="4"/>
        <v>12</v>
      </c>
    </row>
    <row r="235" spans="1:7" ht="15.75" customHeight="1">
      <c r="A235" s="267" t="s">
        <v>78</v>
      </c>
      <c r="B235" s="267">
        <v>135</v>
      </c>
      <c r="C235" s="267" t="s">
        <v>265</v>
      </c>
      <c r="D235" s="267" t="s">
        <v>532</v>
      </c>
      <c r="E235" s="270">
        <v>17</v>
      </c>
      <c r="F235" s="264">
        <f t="shared" si="5"/>
        <v>1</v>
      </c>
      <c r="G235" s="264">
        <f t="shared" si="4"/>
        <v>13</v>
      </c>
    </row>
    <row r="236" spans="1:7" ht="15.75" customHeight="1">
      <c r="A236" s="267" t="s">
        <v>78</v>
      </c>
      <c r="B236" s="267">
        <v>90</v>
      </c>
      <c r="C236" s="267" t="s">
        <v>532</v>
      </c>
      <c r="D236" s="267" t="s">
        <v>533</v>
      </c>
      <c r="E236" s="270">
        <v>17</v>
      </c>
      <c r="F236" s="264">
        <f t="shared" si="5"/>
        <v>1</v>
      </c>
      <c r="G236" s="264">
        <f t="shared" si="4"/>
        <v>21</v>
      </c>
    </row>
    <row r="237" spans="1:7" ht="15.75" customHeight="1">
      <c r="A237" s="267" t="s">
        <v>78</v>
      </c>
      <c r="B237" s="267">
        <v>135</v>
      </c>
      <c r="C237" s="267" t="s">
        <v>533</v>
      </c>
      <c r="D237" s="267" t="s">
        <v>534</v>
      </c>
      <c r="E237" s="270">
        <v>17</v>
      </c>
      <c r="F237" s="264">
        <f t="shared" si="5"/>
        <v>1</v>
      </c>
      <c r="G237" s="264">
        <f t="shared" si="4"/>
        <v>13</v>
      </c>
    </row>
    <row r="238" spans="1:7" ht="15.75" customHeight="1">
      <c r="A238" s="267" t="s">
        <v>78</v>
      </c>
      <c r="B238" s="267">
        <v>105</v>
      </c>
      <c r="C238" s="267" t="s">
        <v>534</v>
      </c>
      <c r="D238" s="267" t="s">
        <v>535</v>
      </c>
      <c r="E238" s="270">
        <v>17</v>
      </c>
      <c r="F238" s="264">
        <f t="shared" si="5"/>
        <v>1</v>
      </c>
      <c r="G238" s="264">
        <f t="shared" si="4"/>
        <v>14</v>
      </c>
    </row>
    <row r="239" spans="1:7" ht="15.75" customHeight="1">
      <c r="A239" s="267" t="s">
        <v>78</v>
      </c>
      <c r="B239" s="267">
        <v>130</v>
      </c>
      <c r="C239" s="267" t="s">
        <v>528</v>
      </c>
      <c r="D239" s="267" t="s">
        <v>536</v>
      </c>
      <c r="E239" s="270">
        <v>17</v>
      </c>
      <c r="F239" s="264">
        <f t="shared" si="5"/>
        <v>1</v>
      </c>
      <c r="G239" s="264">
        <f t="shared" si="4"/>
        <v>15</v>
      </c>
    </row>
    <row r="240" spans="1:7" ht="15.75" customHeight="1">
      <c r="A240" s="267" t="s">
        <v>78</v>
      </c>
      <c r="B240" s="267">
        <v>95</v>
      </c>
      <c r="C240" s="267" t="s">
        <v>536</v>
      </c>
      <c r="D240" s="267" t="s">
        <v>537</v>
      </c>
      <c r="E240" s="270">
        <v>17</v>
      </c>
      <c r="F240" s="264">
        <f t="shared" si="5"/>
        <v>1</v>
      </c>
      <c r="G240" s="264">
        <f t="shared" si="4"/>
        <v>12</v>
      </c>
    </row>
    <row r="241" spans="1:7" ht="15.75" customHeight="1">
      <c r="A241" s="267" t="s">
        <v>78</v>
      </c>
      <c r="B241" s="267">
        <v>65</v>
      </c>
      <c r="C241" s="267" t="s">
        <v>537</v>
      </c>
      <c r="D241" s="267" t="s">
        <v>538</v>
      </c>
      <c r="E241" s="270">
        <v>17</v>
      </c>
      <c r="F241" s="264">
        <f t="shared" si="5"/>
        <v>1</v>
      </c>
      <c r="G241" s="264">
        <f t="shared" si="4"/>
        <v>15</v>
      </c>
    </row>
    <row r="242" spans="1:7" ht="15.75" customHeight="1">
      <c r="A242" s="267" t="s">
        <v>78</v>
      </c>
      <c r="B242" s="267">
        <v>75</v>
      </c>
      <c r="C242" s="267" t="s">
        <v>536</v>
      </c>
      <c r="D242" s="267" t="s">
        <v>539</v>
      </c>
      <c r="E242" s="270">
        <v>17</v>
      </c>
      <c r="F242" s="264">
        <f t="shared" si="5"/>
        <v>1</v>
      </c>
      <c r="G242" s="264">
        <f t="shared" si="4"/>
        <v>13</v>
      </c>
    </row>
    <row r="243" spans="1:7" ht="15.75" customHeight="1">
      <c r="A243" s="267" t="s">
        <v>78</v>
      </c>
      <c r="B243" s="267">
        <v>75</v>
      </c>
      <c r="C243" s="267" t="s">
        <v>528</v>
      </c>
      <c r="D243" s="267" t="s">
        <v>540</v>
      </c>
      <c r="E243" s="270">
        <v>17</v>
      </c>
      <c r="F243" s="264">
        <f t="shared" si="5"/>
        <v>1</v>
      </c>
      <c r="G243" s="264">
        <f t="shared" si="4"/>
        <v>13</v>
      </c>
    </row>
    <row r="244" spans="1:7" ht="15.75" customHeight="1">
      <c r="A244" s="267" t="s">
        <v>78</v>
      </c>
      <c r="B244" s="267">
        <v>130</v>
      </c>
      <c r="C244" s="267" t="s">
        <v>528</v>
      </c>
      <c r="D244" s="267" t="s">
        <v>541</v>
      </c>
      <c r="E244" s="270">
        <v>17</v>
      </c>
      <c r="F244" s="264">
        <f t="shared" si="5"/>
        <v>1</v>
      </c>
      <c r="G244" s="264">
        <f t="shared" si="4"/>
        <v>15</v>
      </c>
    </row>
    <row r="245" spans="1:7" ht="15.75" customHeight="1">
      <c r="A245" s="267" t="s">
        <v>80</v>
      </c>
      <c r="B245" s="267">
        <v>375</v>
      </c>
      <c r="C245" s="267" t="s">
        <v>542</v>
      </c>
      <c r="D245" s="267" t="s">
        <v>543</v>
      </c>
      <c r="E245" s="270">
        <v>18</v>
      </c>
      <c r="F245" s="264">
        <f t="shared" si="5"/>
        <v>0</v>
      </c>
      <c r="G245" s="264">
        <f t="shared" si="4"/>
        <v>0</v>
      </c>
    </row>
    <row r="246" spans="1:7" ht="15.75" customHeight="1">
      <c r="A246" s="267" t="s">
        <v>80</v>
      </c>
      <c r="B246" s="267">
        <v>130</v>
      </c>
      <c r="C246" s="267" t="s">
        <v>542</v>
      </c>
      <c r="D246" s="267" t="s">
        <v>544</v>
      </c>
      <c r="E246" s="270">
        <v>18</v>
      </c>
      <c r="F246" s="264">
        <f t="shared" si="5"/>
        <v>0</v>
      </c>
      <c r="G246" s="264">
        <f t="shared" si="4"/>
        <v>0</v>
      </c>
    </row>
    <row r="247" spans="1:7" ht="15.75" customHeight="1">
      <c r="A247" s="267" t="s">
        <v>78</v>
      </c>
      <c r="B247" s="267">
        <v>145</v>
      </c>
      <c r="C247" s="267" t="s">
        <v>542</v>
      </c>
      <c r="D247" s="267" t="s">
        <v>545</v>
      </c>
      <c r="E247" s="270">
        <v>18</v>
      </c>
      <c r="F247" s="264">
        <f t="shared" si="5"/>
        <v>1</v>
      </c>
      <c r="G247" s="264">
        <f t="shared" si="4"/>
        <v>9</v>
      </c>
    </row>
    <row r="248" spans="1:7" ht="15.75" customHeight="1">
      <c r="A248" s="267" t="s">
        <v>78</v>
      </c>
      <c r="B248" s="267">
        <v>185</v>
      </c>
      <c r="C248" s="267" t="s">
        <v>542</v>
      </c>
      <c r="D248" s="267" t="s">
        <v>546</v>
      </c>
      <c r="E248" s="270">
        <v>18</v>
      </c>
      <c r="F248" s="264">
        <f t="shared" si="5"/>
        <v>1</v>
      </c>
      <c r="G248" s="264">
        <f t="shared" si="4"/>
        <v>4</v>
      </c>
    </row>
    <row r="249" spans="1:7" ht="15.75" customHeight="1">
      <c r="A249" s="267" t="s">
        <v>78</v>
      </c>
      <c r="B249" s="267">
        <v>180</v>
      </c>
      <c r="C249" s="267" t="s">
        <v>542</v>
      </c>
      <c r="D249" s="267" t="s">
        <v>547</v>
      </c>
      <c r="E249" s="270">
        <v>18</v>
      </c>
      <c r="F249" s="264">
        <f t="shared" si="5"/>
        <v>1</v>
      </c>
      <c r="G249" s="264">
        <f t="shared" si="4"/>
        <v>4</v>
      </c>
    </row>
    <row r="250" spans="1:7" ht="15.75" customHeight="1">
      <c r="A250" s="267" t="s">
        <v>78</v>
      </c>
      <c r="B250" s="267">
        <v>100</v>
      </c>
      <c r="C250" s="267" t="s">
        <v>547</v>
      </c>
      <c r="D250" s="267" t="s">
        <v>548</v>
      </c>
      <c r="E250" s="270">
        <v>18</v>
      </c>
      <c r="F250" s="264">
        <f t="shared" si="5"/>
        <v>1</v>
      </c>
      <c r="G250" s="264">
        <f t="shared" si="4"/>
        <v>17</v>
      </c>
    </row>
    <row r="251" spans="1:7" ht="15.75" customHeight="1">
      <c r="A251" s="267" t="s">
        <v>78</v>
      </c>
      <c r="B251" s="267">
        <v>110</v>
      </c>
      <c r="C251" s="267" t="s">
        <v>548</v>
      </c>
      <c r="D251" s="267" t="s">
        <v>549</v>
      </c>
      <c r="E251" s="270">
        <v>18</v>
      </c>
      <c r="F251" s="264">
        <f t="shared" si="5"/>
        <v>1</v>
      </c>
      <c r="G251" s="264">
        <f t="shared" si="4"/>
        <v>16</v>
      </c>
    </row>
    <row r="252" spans="1:7" ht="15.75" customHeight="1">
      <c r="A252" s="267" t="s">
        <v>78</v>
      </c>
      <c r="B252" s="267">
        <v>225</v>
      </c>
      <c r="C252" s="267" t="s">
        <v>550</v>
      </c>
      <c r="D252" s="267" t="s">
        <v>551</v>
      </c>
      <c r="E252" s="270">
        <v>18</v>
      </c>
      <c r="F252" s="264">
        <f t="shared" si="5"/>
        <v>1</v>
      </c>
      <c r="G252" s="264">
        <f t="shared" si="4"/>
        <v>1</v>
      </c>
    </row>
    <row r="253" spans="1:7" ht="15.75" customHeight="1">
      <c r="A253" s="267" t="s">
        <v>78</v>
      </c>
      <c r="B253" s="267">
        <v>135</v>
      </c>
      <c r="C253" s="267" t="s">
        <v>551</v>
      </c>
      <c r="D253" s="267" t="s">
        <v>552</v>
      </c>
      <c r="E253" s="270">
        <v>18</v>
      </c>
      <c r="F253" s="264">
        <f t="shared" si="5"/>
        <v>1</v>
      </c>
      <c r="G253" s="264">
        <f t="shared" si="4"/>
        <v>13</v>
      </c>
    </row>
    <row r="254" spans="1:7" ht="15.75" customHeight="1">
      <c r="A254" s="267" t="s">
        <v>78</v>
      </c>
      <c r="B254" s="267">
        <v>135</v>
      </c>
      <c r="C254" s="267" t="s">
        <v>552</v>
      </c>
      <c r="D254" s="267" t="s">
        <v>553</v>
      </c>
      <c r="E254" s="270">
        <v>18</v>
      </c>
      <c r="F254" s="264">
        <f t="shared" si="5"/>
        <v>1</v>
      </c>
      <c r="G254" s="264">
        <f t="shared" si="4"/>
        <v>13</v>
      </c>
    </row>
    <row r="255" spans="1:7" ht="15.75" customHeight="1">
      <c r="A255" s="267" t="s">
        <v>78</v>
      </c>
      <c r="B255" s="267">
        <v>160</v>
      </c>
      <c r="C255" s="267" t="s">
        <v>550</v>
      </c>
      <c r="D255" s="267" t="s">
        <v>554</v>
      </c>
      <c r="E255" s="270">
        <v>18</v>
      </c>
      <c r="F255" s="264">
        <f t="shared" si="5"/>
        <v>1</v>
      </c>
      <c r="G255" s="264">
        <f t="shared" si="4"/>
        <v>2</v>
      </c>
    </row>
    <row r="256" spans="1:7" ht="15.75" customHeight="1">
      <c r="A256" s="267" t="s">
        <v>78</v>
      </c>
      <c r="B256" s="267">
        <v>180</v>
      </c>
      <c r="C256" s="267" t="s">
        <v>554</v>
      </c>
      <c r="D256" s="267" t="s">
        <v>555</v>
      </c>
      <c r="E256" s="270">
        <v>18</v>
      </c>
      <c r="F256" s="264">
        <f t="shared" si="5"/>
        <v>1</v>
      </c>
      <c r="G256" s="264">
        <f t="shared" si="4"/>
        <v>4</v>
      </c>
    </row>
    <row r="257" spans="1:7" ht="15.75" customHeight="1">
      <c r="A257" s="267" t="s">
        <v>78</v>
      </c>
      <c r="B257" s="267">
        <v>150</v>
      </c>
      <c r="C257" s="267" t="s">
        <v>554</v>
      </c>
      <c r="D257" s="267" t="s">
        <v>556</v>
      </c>
      <c r="E257" s="270">
        <v>18</v>
      </c>
      <c r="F257" s="264">
        <f t="shared" si="5"/>
        <v>1</v>
      </c>
      <c r="G257" s="264">
        <f t="shared" si="4"/>
        <v>5</v>
      </c>
    </row>
    <row r="258" spans="1:7" ht="15.75" customHeight="1">
      <c r="A258" s="267" t="s">
        <v>80</v>
      </c>
      <c r="B258" s="267">
        <v>120</v>
      </c>
      <c r="C258" s="267" t="s">
        <v>557</v>
      </c>
      <c r="D258" s="267" t="s">
        <v>558</v>
      </c>
      <c r="E258" s="270">
        <v>19</v>
      </c>
      <c r="F258" s="264">
        <f t="shared" si="5"/>
        <v>0</v>
      </c>
      <c r="G258" s="264">
        <f t="shared" si="4"/>
        <v>0</v>
      </c>
    </row>
    <row r="259" spans="1:7" ht="15.75" customHeight="1">
      <c r="A259" s="267" t="s">
        <v>78</v>
      </c>
      <c r="B259" s="267">
        <v>100</v>
      </c>
      <c r="C259" s="267" t="s">
        <v>557</v>
      </c>
      <c r="D259" s="267" t="s">
        <v>559</v>
      </c>
      <c r="E259" s="270">
        <v>19</v>
      </c>
      <c r="F259" s="264">
        <f t="shared" si="5"/>
        <v>1</v>
      </c>
      <c r="G259" s="264">
        <f t="shared" si="4"/>
        <v>17</v>
      </c>
    </row>
    <row r="260" spans="1:7" ht="15.75" customHeight="1">
      <c r="A260" s="267" t="s">
        <v>78</v>
      </c>
      <c r="B260" s="267">
        <v>145</v>
      </c>
      <c r="C260" s="267" t="s">
        <v>559</v>
      </c>
      <c r="D260" s="267" t="s">
        <v>560</v>
      </c>
      <c r="E260" s="270">
        <v>19</v>
      </c>
      <c r="F260" s="264">
        <f t="shared" si="5"/>
        <v>1</v>
      </c>
      <c r="G260" s="264">
        <f t="shared" si="4"/>
        <v>9</v>
      </c>
    </row>
    <row r="261" spans="1:7" ht="15.75" customHeight="1">
      <c r="A261" s="267" t="s">
        <v>78</v>
      </c>
      <c r="B261" s="267">
        <v>185</v>
      </c>
      <c r="C261" s="267" t="s">
        <v>557</v>
      </c>
      <c r="D261" s="267" t="s">
        <v>561</v>
      </c>
      <c r="E261" s="270">
        <v>19</v>
      </c>
      <c r="F261" s="264">
        <f t="shared" si="5"/>
        <v>1</v>
      </c>
      <c r="G261" s="264">
        <f t="shared" si="4"/>
        <v>4</v>
      </c>
    </row>
    <row r="262" spans="1:7" ht="15.75" customHeight="1">
      <c r="A262" s="267" t="s">
        <v>78</v>
      </c>
      <c r="B262" s="267">
        <v>216</v>
      </c>
      <c r="C262" s="267" t="s">
        <v>561</v>
      </c>
      <c r="D262" s="267" t="s">
        <v>562</v>
      </c>
      <c r="E262" s="270">
        <v>19</v>
      </c>
      <c r="F262" s="264">
        <f t="shared" si="5"/>
        <v>1</v>
      </c>
      <c r="G262" s="264">
        <f t="shared" ref="G262:G325" si="6">SUMIFS(B$5:B$512,F$5:F$512,1,B$5:B$512,B262)/B262*F262</f>
        <v>1</v>
      </c>
    </row>
    <row r="263" spans="1:7" ht="15.75" customHeight="1">
      <c r="A263" s="267" t="s">
        <v>78</v>
      </c>
      <c r="B263" s="267">
        <v>120</v>
      </c>
      <c r="C263" s="267" t="s">
        <v>557</v>
      </c>
      <c r="D263" s="267" t="s">
        <v>563</v>
      </c>
      <c r="E263" s="270">
        <v>19</v>
      </c>
      <c r="F263" s="264">
        <f t="shared" si="5"/>
        <v>1</v>
      </c>
      <c r="G263" s="264">
        <f t="shared" si="6"/>
        <v>16</v>
      </c>
    </row>
    <row r="264" spans="1:7" ht="15.75" customHeight="1">
      <c r="A264" s="267" t="s">
        <v>78</v>
      </c>
      <c r="B264" s="267">
        <v>60</v>
      </c>
      <c r="C264" s="267" t="s">
        <v>563</v>
      </c>
      <c r="D264" s="267" t="s">
        <v>564</v>
      </c>
      <c r="E264" s="270">
        <v>19</v>
      </c>
      <c r="F264" s="264">
        <f t="shared" si="5"/>
        <v>1</v>
      </c>
      <c r="G264" s="264">
        <f t="shared" si="6"/>
        <v>7</v>
      </c>
    </row>
    <row r="265" spans="1:7" ht="15.75" customHeight="1">
      <c r="A265" s="267" t="s">
        <v>78</v>
      </c>
      <c r="B265" s="267">
        <v>110</v>
      </c>
      <c r="C265" s="267" t="s">
        <v>564</v>
      </c>
      <c r="D265" s="267" t="s">
        <v>565</v>
      </c>
      <c r="E265" s="270">
        <v>19</v>
      </c>
      <c r="F265" s="264">
        <f t="shared" si="5"/>
        <v>1</v>
      </c>
      <c r="G265" s="264">
        <f t="shared" si="6"/>
        <v>16</v>
      </c>
    </row>
    <row r="266" spans="1:7" ht="15.75" customHeight="1">
      <c r="A266" s="267" t="s">
        <v>78</v>
      </c>
      <c r="B266" s="267">
        <v>240</v>
      </c>
      <c r="C266" s="267" t="s">
        <v>558</v>
      </c>
      <c r="D266" s="267" t="s">
        <v>566</v>
      </c>
      <c r="E266" s="270">
        <v>19</v>
      </c>
      <c r="F266" s="264">
        <f t="shared" si="5"/>
        <v>1</v>
      </c>
      <c r="G266" s="264">
        <f t="shared" si="6"/>
        <v>2</v>
      </c>
    </row>
    <row r="267" spans="1:7" ht="15.75" customHeight="1">
      <c r="A267" s="267" t="s">
        <v>78</v>
      </c>
      <c r="B267" s="267">
        <v>130</v>
      </c>
      <c r="C267" s="267" t="s">
        <v>566</v>
      </c>
      <c r="D267" s="267" t="s">
        <v>567</v>
      </c>
      <c r="E267" s="270">
        <v>19</v>
      </c>
      <c r="F267" s="264">
        <f t="shared" si="5"/>
        <v>1</v>
      </c>
      <c r="G267" s="264">
        <f t="shared" si="6"/>
        <v>15</v>
      </c>
    </row>
    <row r="268" spans="1:7" ht="15.75" customHeight="1">
      <c r="A268" s="267" t="s">
        <v>78</v>
      </c>
      <c r="B268" s="267">
        <v>175</v>
      </c>
      <c r="C268" s="267" t="s">
        <v>567</v>
      </c>
      <c r="D268" s="267" t="s">
        <v>568</v>
      </c>
      <c r="E268" s="270">
        <v>19</v>
      </c>
      <c r="F268" s="264">
        <f t="shared" si="5"/>
        <v>1</v>
      </c>
      <c r="G268" s="264">
        <f t="shared" si="6"/>
        <v>4</v>
      </c>
    </row>
    <row r="269" spans="1:7" ht="15.75" customHeight="1">
      <c r="A269" s="267" t="s">
        <v>78</v>
      </c>
      <c r="B269" s="267">
        <v>145</v>
      </c>
      <c r="C269" s="267" t="s">
        <v>568</v>
      </c>
      <c r="D269" s="267" t="s">
        <v>569</v>
      </c>
      <c r="E269" s="270">
        <v>19</v>
      </c>
      <c r="F269" s="264">
        <f t="shared" si="5"/>
        <v>1</v>
      </c>
      <c r="G269" s="264">
        <f t="shared" si="6"/>
        <v>9</v>
      </c>
    </row>
    <row r="270" spans="1:7" ht="15.75" customHeight="1">
      <c r="A270" s="267" t="s">
        <v>79</v>
      </c>
      <c r="B270" s="267">
        <v>430</v>
      </c>
      <c r="C270" s="267" t="s">
        <v>526</v>
      </c>
      <c r="D270" s="267" t="s">
        <v>585</v>
      </c>
      <c r="E270" s="270">
        <v>20</v>
      </c>
      <c r="F270" s="264">
        <f t="shared" si="5"/>
        <v>0</v>
      </c>
      <c r="G270" s="264">
        <f t="shared" si="6"/>
        <v>0</v>
      </c>
    </row>
    <row r="271" spans="1:7" ht="15.75" customHeight="1">
      <c r="A271" s="267" t="s">
        <v>80</v>
      </c>
      <c r="B271" s="267">
        <v>340</v>
      </c>
      <c r="C271" s="267" t="s">
        <v>570</v>
      </c>
      <c r="D271" s="267" t="s">
        <v>571</v>
      </c>
      <c r="E271" s="270">
        <v>20</v>
      </c>
      <c r="F271" s="264">
        <f t="shared" si="5"/>
        <v>0</v>
      </c>
      <c r="G271" s="264">
        <f t="shared" si="6"/>
        <v>0</v>
      </c>
    </row>
    <row r="272" spans="1:7" ht="15.75" customHeight="1">
      <c r="A272" s="267" t="s">
        <v>78</v>
      </c>
      <c r="B272" s="267">
        <v>100</v>
      </c>
      <c r="C272" s="267" t="s">
        <v>570</v>
      </c>
      <c r="D272" s="267" t="s">
        <v>572</v>
      </c>
      <c r="E272" s="270">
        <v>20</v>
      </c>
      <c r="F272" s="264">
        <f t="shared" si="5"/>
        <v>1</v>
      </c>
      <c r="G272" s="264">
        <f t="shared" si="6"/>
        <v>17</v>
      </c>
    </row>
    <row r="273" spans="1:7" ht="15.75" customHeight="1">
      <c r="A273" s="267" t="s">
        <v>78</v>
      </c>
      <c r="B273" s="267">
        <v>80</v>
      </c>
      <c r="C273" s="267" t="s">
        <v>572</v>
      </c>
      <c r="D273" s="267" t="s">
        <v>573</v>
      </c>
      <c r="E273" s="270">
        <v>20</v>
      </c>
      <c r="F273" s="264">
        <f t="shared" si="5"/>
        <v>1</v>
      </c>
      <c r="G273" s="264">
        <f t="shared" si="6"/>
        <v>7</v>
      </c>
    </row>
    <row r="274" spans="1:7" ht="15.75" customHeight="1">
      <c r="A274" s="267" t="s">
        <v>78</v>
      </c>
      <c r="B274" s="267">
        <v>140</v>
      </c>
      <c r="C274" s="267" t="s">
        <v>570</v>
      </c>
      <c r="D274" s="267" t="s">
        <v>574</v>
      </c>
      <c r="E274" s="270">
        <v>20</v>
      </c>
      <c r="F274" s="264">
        <f t="shared" si="5"/>
        <v>1</v>
      </c>
      <c r="G274" s="264">
        <f t="shared" si="6"/>
        <v>7</v>
      </c>
    </row>
    <row r="275" spans="1:7" ht="15.75" customHeight="1">
      <c r="A275" s="267" t="s">
        <v>78</v>
      </c>
      <c r="B275" s="267">
        <v>135</v>
      </c>
      <c r="C275" s="267" t="s">
        <v>574</v>
      </c>
      <c r="D275" s="267" t="s">
        <v>575</v>
      </c>
      <c r="E275" s="270">
        <v>20</v>
      </c>
      <c r="F275" s="264">
        <f t="shared" si="5"/>
        <v>1</v>
      </c>
      <c r="G275" s="264">
        <f t="shared" si="6"/>
        <v>13</v>
      </c>
    </row>
    <row r="276" spans="1:7" ht="15.75" customHeight="1">
      <c r="A276" s="267" t="s">
        <v>78</v>
      </c>
      <c r="B276" s="267">
        <v>125</v>
      </c>
      <c r="C276" s="267" t="s">
        <v>575</v>
      </c>
      <c r="D276" s="267" t="s">
        <v>576</v>
      </c>
      <c r="E276" s="270">
        <v>20</v>
      </c>
      <c r="F276" s="264">
        <f t="shared" si="5"/>
        <v>1</v>
      </c>
      <c r="G276" s="264">
        <f t="shared" si="6"/>
        <v>9</v>
      </c>
    </row>
    <row r="277" spans="1:7" ht="15.75" customHeight="1">
      <c r="A277" s="267" t="s">
        <v>78</v>
      </c>
      <c r="B277" s="267">
        <v>110</v>
      </c>
      <c r="C277" s="267" t="s">
        <v>576</v>
      </c>
      <c r="D277" s="267" t="s">
        <v>577</v>
      </c>
      <c r="E277" s="270">
        <v>20</v>
      </c>
      <c r="F277" s="264">
        <f t="shared" si="5"/>
        <v>1</v>
      </c>
      <c r="G277" s="264">
        <f t="shared" si="6"/>
        <v>16</v>
      </c>
    </row>
    <row r="278" spans="1:7" ht="15.75" customHeight="1">
      <c r="A278" s="267" t="s">
        <v>78</v>
      </c>
      <c r="B278" s="267">
        <v>100</v>
      </c>
      <c r="C278" s="267" t="s">
        <v>577</v>
      </c>
      <c r="D278" s="267" t="s">
        <v>578</v>
      </c>
      <c r="E278" s="270">
        <v>20</v>
      </c>
      <c r="F278" s="264">
        <f t="shared" ref="F278:F335" si="7">IF(A278&lt;&gt;"SM1 (патчкорд)",0,1)</f>
        <v>1</v>
      </c>
      <c r="G278" s="264">
        <f t="shared" si="6"/>
        <v>17</v>
      </c>
    </row>
    <row r="279" spans="1:7" ht="15.75" customHeight="1">
      <c r="A279" s="267" t="s">
        <v>78</v>
      </c>
      <c r="B279" s="267">
        <v>140</v>
      </c>
      <c r="C279" s="267" t="s">
        <v>571</v>
      </c>
      <c r="D279" s="267" t="s">
        <v>579</v>
      </c>
      <c r="E279" s="270">
        <v>20</v>
      </c>
      <c r="F279" s="264">
        <f t="shared" si="7"/>
        <v>1</v>
      </c>
      <c r="G279" s="264">
        <f t="shared" si="6"/>
        <v>7</v>
      </c>
    </row>
    <row r="280" spans="1:7" ht="15.75" customHeight="1">
      <c r="A280" s="267" t="s">
        <v>78</v>
      </c>
      <c r="B280" s="267">
        <v>60</v>
      </c>
      <c r="C280" s="267" t="s">
        <v>579</v>
      </c>
      <c r="D280" s="267" t="s">
        <v>580</v>
      </c>
      <c r="E280" s="270">
        <v>20</v>
      </c>
      <c r="F280" s="264">
        <f t="shared" si="7"/>
        <v>1</v>
      </c>
      <c r="G280" s="264">
        <f t="shared" si="6"/>
        <v>7</v>
      </c>
    </row>
    <row r="281" spans="1:7" ht="15.75" customHeight="1">
      <c r="A281" s="267" t="s">
        <v>78</v>
      </c>
      <c r="B281" s="267">
        <v>95</v>
      </c>
      <c r="C281" s="267" t="s">
        <v>580</v>
      </c>
      <c r="D281" s="267" t="s">
        <v>581</v>
      </c>
      <c r="E281" s="270">
        <v>20</v>
      </c>
      <c r="F281" s="264">
        <f t="shared" si="7"/>
        <v>1</v>
      </c>
      <c r="G281" s="264">
        <f t="shared" si="6"/>
        <v>12</v>
      </c>
    </row>
    <row r="282" spans="1:7" ht="15.75" customHeight="1">
      <c r="A282" s="267" t="s">
        <v>78</v>
      </c>
      <c r="B282" s="267">
        <v>115</v>
      </c>
      <c r="C282" s="267" t="s">
        <v>581</v>
      </c>
      <c r="D282" s="267" t="s">
        <v>582</v>
      </c>
      <c r="E282" s="270">
        <v>20</v>
      </c>
      <c r="F282" s="264">
        <f t="shared" si="7"/>
        <v>1</v>
      </c>
      <c r="G282" s="264">
        <f t="shared" si="6"/>
        <v>13</v>
      </c>
    </row>
    <row r="283" spans="1:7" ht="15.75" customHeight="1">
      <c r="A283" s="267" t="s">
        <v>78</v>
      </c>
      <c r="B283" s="267">
        <v>135</v>
      </c>
      <c r="C283" s="267" t="s">
        <v>579</v>
      </c>
      <c r="D283" s="267" t="s">
        <v>583</v>
      </c>
      <c r="E283" s="270">
        <v>20</v>
      </c>
      <c r="F283" s="264">
        <f t="shared" si="7"/>
        <v>1</v>
      </c>
      <c r="G283" s="264">
        <f t="shared" si="6"/>
        <v>13</v>
      </c>
    </row>
    <row r="284" spans="1:7" ht="15.75" customHeight="1">
      <c r="A284" s="267" t="s">
        <v>78</v>
      </c>
      <c r="B284" s="267">
        <v>100</v>
      </c>
      <c r="C284" s="267" t="s">
        <v>571</v>
      </c>
      <c r="D284" s="267" t="s">
        <v>584</v>
      </c>
      <c r="E284" s="270">
        <v>20</v>
      </c>
      <c r="F284" s="264">
        <f t="shared" si="7"/>
        <v>1</v>
      </c>
      <c r="G284" s="264">
        <f t="shared" si="6"/>
        <v>17</v>
      </c>
    </row>
    <row r="285" spans="1:7" ht="15.75" customHeight="1">
      <c r="A285" s="267" t="s">
        <v>77</v>
      </c>
      <c r="B285" s="267">
        <v>1075</v>
      </c>
      <c r="C285" s="267" t="s">
        <v>585</v>
      </c>
      <c r="D285" s="267" t="s">
        <v>586</v>
      </c>
      <c r="E285" s="270">
        <v>21</v>
      </c>
      <c r="F285" s="264">
        <f t="shared" si="7"/>
        <v>0</v>
      </c>
      <c r="G285" s="264">
        <f t="shared" si="6"/>
        <v>0</v>
      </c>
    </row>
    <row r="286" spans="1:7" ht="15.75" customHeight="1">
      <c r="A286" s="267" t="s">
        <v>79</v>
      </c>
      <c r="B286" s="267">
        <v>620</v>
      </c>
      <c r="C286" s="267" t="s">
        <v>587</v>
      </c>
      <c r="D286" s="267" t="s">
        <v>588</v>
      </c>
      <c r="E286" s="270">
        <v>21</v>
      </c>
      <c r="F286" s="264">
        <f t="shared" si="7"/>
        <v>0</v>
      </c>
      <c r="G286" s="264">
        <f t="shared" si="6"/>
        <v>0</v>
      </c>
    </row>
    <row r="287" spans="1:7" ht="15.75" customHeight="1">
      <c r="A287" s="267" t="s">
        <v>80</v>
      </c>
      <c r="B287" s="267">
        <v>285</v>
      </c>
      <c r="C287" s="267" t="s">
        <v>588</v>
      </c>
      <c r="D287" s="267" t="s">
        <v>589</v>
      </c>
      <c r="E287" s="270">
        <v>21</v>
      </c>
      <c r="F287" s="264">
        <f t="shared" si="7"/>
        <v>0</v>
      </c>
      <c r="G287" s="264">
        <f t="shared" si="6"/>
        <v>0</v>
      </c>
    </row>
    <row r="288" spans="1:7" ht="15.75" customHeight="1">
      <c r="A288" s="267" t="s">
        <v>78</v>
      </c>
      <c r="B288" s="267">
        <v>170</v>
      </c>
      <c r="C288" s="267" t="s">
        <v>587</v>
      </c>
      <c r="D288" s="267" t="s">
        <v>590</v>
      </c>
      <c r="E288" s="270">
        <v>21</v>
      </c>
      <c r="F288" s="264">
        <f t="shared" si="7"/>
        <v>1</v>
      </c>
      <c r="G288" s="264">
        <f t="shared" si="6"/>
        <v>6</v>
      </c>
    </row>
    <row r="289" spans="1:7" ht="15.75" customHeight="1">
      <c r="A289" s="267" t="s">
        <v>78</v>
      </c>
      <c r="B289" s="267">
        <v>140</v>
      </c>
      <c r="C289" s="267" t="s">
        <v>590</v>
      </c>
      <c r="D289" s="267" t="s">
        <v>591</v>
      </c>
      <c r="E289" s="270">
        <v>21</v>
      </c>
      <c r="F289" s="264">
        <f t="shared" si="7"/>
        <v>1</v>
      </c>
      <c r="G289" s="264">
        <f t="shared" si="6"/>
        <v>7</v>
      </c>
    </row>
    <row r="290" spans="1:7" ht="15.75" customHeight="1">
      <c r="A290" s="267" t="s">
        <v>78</v>
      </c>
      <c r="B290" s="267">
        <v>130</v>
      </c>
      <c r="C290" s="267" t="s">
        <v>587</v>
      </c>
      <c r="D290" s="267" t="s">
        <v>592</v>
      </c>
      <c r="E290" s="270">
        <v>21</v>
      </c>
      <c r="F290" s="264">
        <f t="shared" si="7"/>
        <v>1</v>
      </c>
      <c r="G290" s="264">
        <f t="shared" si="6"/>
        <v>15</v>
      </c>
    </row>
    <row r="291" spans="1:7" ht="15.75" customHeight="1">
      <c r="A291" s="267" t="s">
        <v>78</v>
      </c>
      <c r="B291" s="267">
        <v>120</v>
      </c>
      <c r="C291" s="267" t="s">
        <v>592</v>
      </c>
      <c r="D291" s="267" t="s">
        <v>593</v>
      </c>
      <c r="E291" s="270">
        <v>21</v>
      </c>
      <c r="F291" s="264">
        <f t="shared" si="7"/>
        <v>1</v>
      </c>
      <c r="G291" s="264">
        <f t="shared" si="6"/>
        <v>16</v>
      </c>
    </row>
    <row r="292" spans="1:7" ht="15.75" customHeight="1">
      <c r="A292" s="267" t="s">
        <v>78</v>
      </c>
      <c r="B292" s="267">
        <v>115</v>
      </c>
      <c r="C292" s="267" t="s">
        <v>588</v>
      </c>
      <c r="D292" s="267" t="s">
        <v>594</v>
      </c>
      <c r="E292" s="270">
        <v>21</v>
      </c>
      <c r="F292" s="264">
        <f t="shared" si="7"/>
        <v>1</v>
      </c>
      <c r="G292" s="264">
        <f t="shared" si="6"/>
        <v>13</v>
      </c>
    </row>
    <row r="293" spans="1:7" ht="15.75" customHeight="1">
      <c r="A293" s="267" t="s">
        <v>78</v>
      </c>
      <c r="B293" s="267">
        <v>130</v>
      </c>
      <c r="C293" s="267" t="s">
        <v>594</v>
      </c>
      <c r="D293" s="267" t="s">
        <v>595</v>
      </c>
      <c r="E293" s="270">
        <v>21</v>
      </c>
      <c r="F293" s="264">
        <f t="shared" si="7"/>
        <v>1</v>
      </c>
      <c r="G293" s="264">
        <f t="shared" si="6"/>
        <v>15</v>
      </c>
    </row>
    <row r="294" spans="1:7" ht="15.75" customHeight="1">
      <c r="A294" s="267" t="s">
        <v>78</v>
      </c>
      <c r="B294" s="267">
        <v>240</v>
      </c>
      <c r="C294" s="267" t="s">
        <v>594</v>
      </c>
      <c r="D294" s="267" t="s">
        <v>596</v>
      </c>
      <c r="E294" s="270">
        <v>21</v>
      </c>
      <c r="F294" s="264">
        <f t="shared" si="7"/>
        <v>1</v>
      </c>
      <c r="G294" s="264">
        <f t="shared" si="6"/>
        <v>2</v>
      </c>
    </row>
    <row r="295" spans="1:7" ht="15.75" customHeight="1">
      <c r="A295" s="267" t="s">
        <v>78</v>
      </c>
      <c r="B295" s="267">
        <v>190</v>
      </c>
      <c r="C295" s="267" t="s">
        <v>596</v>
      </c>
      <c r="D295" s="267" t="s">
        <v>597</v>
      </c>
      <c r="E295" s="270">
        <v>21</v>
      </c>
      <c r="F295" s="264">
        <f t="shared" si="7"/>
        <v>1</v>
      </c>
      <c r="G295" s="264">
        <f t="shared" si="6"/>
        <v>2</v>
      </c>
    </row>
    <row r="296" spans="1:7" ht="15.75" customHeight="1">
      <c r="A296" s="267" t="s">
        <v>78</v>
      </c>
      <c r="B296" s="267">
        <v>130</v>
      </c>
      <c r="C296" s="267" t="s">
        <v>597</v>
      </c>
      <c r="D296" s="267" t="s">
        <v>598</v>
      </c>
      <c r="E296" s="270">
        <v>21</v>
      </c>
      <c r="F296" s="264">
        <f t="shared" si="7"/>
        <v>1</v>
      </c>
      <c r="G296" s="264">
        <f t="shared" si="6"/>
        <v>15</v>
      </c>
    </row>
    <row r="297" spans="1:7" ht="15.75" customHeight="1">
      <c r="A297" s="267" t="s">
        <v>78</v>
      </c>
      <c r="B297" s="267">
        <v>120</v>
      </c>
      <c r="C297" s="267" t="s">
        <v>588</v>
      </c>
      <c r="D297" s="267" t="s">
        <v>599</v>
      </c>
      <c r="E297" s="270">
        <v>21</v>
      </c>
      <c r="F297" s="264">
        <f t="shared" si="7"/>
        <v>1</v>
      </c>
      <c r="G297" s="264">
        <f t="shared" si="6"/>
        <v>16</v>
      </c>
    </row>
    <row r="298" spans="1:7" ht="15.75" customHeight="1">
      <c r="A298" s="267" t="s">
        <v>78</v>
      </c>
      <c r="B298" s="267">
        <v>95</v>
      </c>
      <c r="C298" s="267" t="s">
        <v>599</v>
      </c>
      <c r="D298" s="267" t="s">
        <v>600</v>
      </c>
      <c r="E298" s="270">
        <v>21</v>
      </c>
      <c r="F298" s="264">
        <f t="shared" si="7"/>
        <v>1</v>
      </c>
      <c r="G298" s="264">
        <f t="shared" si="6"/>
        <v>12</v>
      </c>
    </row>
    <row r="299" spans="1:7" ht="15.75" customHeight="1">
      <c r="A299" s="267" t="s">
        <v>78</v>
      </c>
      <c r="B299" s="267">
        <v>205</v>
      </c>
      <c r="C299" s="267" t="s">
        <v>601</v>
      </c>
      <c r="D299" s="267" t="s">
        <v>602</v>
      </c>
      <c r="E299" s="270">
        <v>22</v>
      </c>
      <c r="F299" s="264">
        <f t="shared" si="7"/>
        <v>1</v>
      </c>
      <c r="G299" s="264">
        <f t="shared" si="6"/>
        <v>3</v>
      </c>
    </row>
    <row r="300" spans="1:7" ht="15.75" customHeight="1">
      <c r="A300" s="267" t="s">
        <v>78</v>
      </c>
      <c r="B300" s="267">
        <v>155</v>
      </c>
      <c r="C300" s="267" t="s">
        <v>602</v>
      </c>
      <c r="D300" s="267" t="s">
        <v>603</v>
      </c>
      <c r="E300" s="270">
        <v>22</v>
      </c>
      <c r="F300" s="264">
        <f t="shared" si="7"/>
        <v>1</v>
      </c>
      <c r="G300" s="264">
        <f t="shared" si="6"/>
        <v>4</v>
      </c>
    </row>
    <row r="301" spans="1:7" ht="15.75" customHeight="1">
      <c r="A301" s="267" t="s">
        <v>78</v>
      </c>
      <c r="B301" s="267">
        <v>90</v>
      </c>
      <c r="C301" s="267" t="s">
        <v>602</v>
      </c>
      <c r="D301" s="267" t="s">
        <v>604</v>
      </c>
      <c r="E301" s="270">
        <v>22</v>
      </c>
      <c r="F301" s="264">
        <f t="shared" si="7"/>
        <v>1</v>
      </c>
      <c r="G301" s="264">
        <f t="shared" si="6"/>
        <v>21</v>
      </c>
    </row>
    <row r="302" spans="1:7" ht="15.75" customHeight="1">
      <c r="A302" s="267" t="s">
        <v>78</v>
      </c>
      <c r="B302" s="267">
        <v>237</v>
      </c>
      <c r="C302" s="267" t="s">
        <v>601</v>
      </c>
      <c r="D302" s="267" t="s">
        <v>605</v>
      </c>
      <c r="E302" s="270">
        <v>22</v>
      </c>
      <c r="F302" s="264">
        <f t="shared" si="7"/>
        <v>1</v>
      </c>
      <c r="G302" s="264">
        <f t="shared" si="6"/>
        <v>1</v>
      </c>
    </row>
    <row r="303" spans="1:7" ht="15.75" customHeight="1">
      <c r="A303" s="267" t="s">
        <v>78</v>
      </c>
      <c r="B303" s="267">
        <v>165</v>
      </c>
      <c r="C303" s="267" t="s">
        <v>605</v>
      </c>
      <c r="D303" s="267" t="s">
        <v>606</v>
      </c>
      <c r="E303" s="270">
        <v>22</v>
      </c>
      <c r="F303" s="264">
        <f t="shared" si="7"/>
        <v>1</v>
      </c>
      <c r="G303" s="264">
        <f t="shared" si="6"/>
        <v>3</v>
      </c>
    </row>
    <row r="304" spans="1:7" ht="15.75" customHeight="1">
      <c r="A304" s="267" t="s">
        <v>78</v>
      </c>
      <c r="B304" s="267">
        <v>190</v>
      </c>
      <c r="C304" s="267" t="s">
        <v>601</v>
      </c>
      <c r="D304" s="267" t="s">
        <v>607</v>
      </c>
      <c r="E304" s="270">
        <v>22</v>
      </c>
      <c r="F304" s="264">
        <f t="shared" si="7"/>
        <v>1</v>
      </c>
      <c r="G304" s="264">
        <f t="shared" si="6"/>
        <v>2</v>
      </c>
    </row>
    <row r="305" spans="1:7" ht="15.75" customHeight="1">
      <c r="A305" s="267" t="s">
        <v>78</v>
      </c>
      <c r="B305" s="267">
        <v>165</v>
      </c>
      <c r="C305" s="267" t="s">
        <v>607</v>
      </c>
      <c r="D305" s="267" t="s">
        <v>608</v>
      </c>
      <c r="E305" s="270">
        <v>22</v>
      </c>
      <c r="F305" s="264">
        <f t="shared" si="7"/>
        <v>1</v>
      </c>
      <c r="G305" s="264">
        <f t="shared" si="6"/>
        <v>3</v>
      </c>
    </row>
    <row r="306" spans="1:7" ht="15.75" customHeight="1">
      <c r="A306" s="267" t="s">
        <v>78</v>
      </c>
      <c r="B306" s="267">
        <v>170</v>
      </c>
      <c r="C306" s="267" t="s">
        <v>601</v>
      </c>
      <c r="D306" s="267" t="s">
        <v>609</v>
      </c>
      <c r="E306" s="270">
        <v>22</v>
      </c>
      <c r="F306" s="264">
        <f t="shared" si="7"/>
        <v>1</v>
      </c>
      <c r="G306" s="264">
        <f t="shared" si="6"/>
        <v>6</v>
      </c>
    </row>
    <row r="307" spans="1:7" ht="15.75" customHeight="1">
      <c r="A307" s="267" t="s">
        <v>78</v>
      </c>
      <c r="B307" s="267">
        <v>145</v>
      </c>
      <c r="C307" s="267" t="s">
        <v>609</v>
      </c>
      <c r="D307" s="267" t="s">
        <v>610</v>
      </c>
      <c r="E307" s="270">
        <v>22</v>
      </c>
      <c r="F307" s="264">
        <f t="shared" si="7"/>
        <v>1</v>
      </c>
      <c r="G307" s="264">
        <f t="shared" si="6"/>
        <v>9</v>
      </c>
    </row>
    <row r="308" spans="1:7" ht="15.75" customHeight="1">
      <c r="A308" s="267" t="s">
        <v>77</v>
      </c>
      <c r="B308" s="267">
        <v>1145</v>
      </c>
      <c r="C308" s="267" t="s">
        <v>586</v>
      </c>
      <c r="D308" s="267" t="s">
        <v>611</v>
      </c>
      <c r="E308" s="270">
        <v>23</v>
      </c>
      <c r="F308" s="264">
        <f t="shared" si="7"/>
        <v>0</v>
      </c>
      <c r="G308" s="264">
        <f t="shared" si="6"/>
        <v>0</v>
      </c>
    </row>
    <row r="309" spans="1:7" ht="15.75" customHeight="1">
      <c r="A309" s="267" t="s">
        <v>80</v>
      </c>
      <c r="B309" s="267">
        <v>490</v>
      </c>
      <c r="C309" s="267" t="s">
        <v>612</v>
      </c>
      <c r="D309" s="267" t="s">
        <v>613</v>
      </c>
      <c r="E309" s="270">
        <v>23</v>
      </c>
      <c r="F309" s="264">
        <f t="shared" si="7"/>
        <v>0</v>
      </c>
      <c r="G309" s="264">
        <f t="shared" si="6"/>
        <v>0</v>
      </c>
    </row>
    <row r="310" spans="1:7" ht="15.75" customHeight="1">
      <c r="A310" s="267" t="s">
        <v>78</v>
      </c>
      <c r="B310" s="267">
        <v>175</v>
      </c>
      <c r="C310" s="267" t="s">
        <v>586</v>
      </c>
      <c r="D310" s="267" t="s">
        <v>614</v>
      </c>
      <c r="E310" s="270">
        <v>23</v>
      </c>
      <c r="F310" s="264">
        <f t="shared" si="7"/>
        <v>1</v>
      </c>
      <c r="G310" s="264">
        <f t="shared" si="6"/>
        <v>4</v>
      </c>
    </row>
    <row r="311" spans="1:7" ht="15.75" customHeight="1">
      <c r="A311" s="267" t="s">
        <v>78</v>
      </c>
      <c r="B311" s="267">
        <v>215</v>
      </c>
      <c r="C311" s="267" t="s">
        <v>648</v>
      </c>
      <c r="D311" s="267" t="s">
        <v>615</v>
      </c>
      <c r="E311" s="270">
        <v>23</v>
      </c>
      <c r="F311" s="264">
        <f t="shared" si="7"/>
        <v>1</v>
      </c>
      <c r="G311" s="264">
        <f t="shared" si="6"/>
        <v>1</v>
      </c>
    </row>
    <row r="312" spans="1:7" ht="15.75" customHeight="1">
      <c r="A312" s="267" t="s">
        <v>78</v>
      </c>
      <c r="B312" s="267">
        <v>185</v>
      </c>
      <c r="C312" s="267" t="s">
        <v>649</v>
      </c>
      <c r="D312" s="267" t="s">
        <v>616</v>
      </c>
      <c r="E312" s="270">
        <v>23</v>
      </c>
      <c r="F312" s="264">
        <f t="shared" si="7"/>
        <v>1</v>
      </c>
      <c r="G312" s="264">
        <f t="shared" si="6"/>
        <v>4</v>
      </c>
    </row>
    <row r="313" spans="1:7" ht="15.75" customHeight="1">
      <c r="A313" s="267" t="s">
        <v>78</v>
      </c>
      <c r="B313" s="267">
        <v>235</v>
      </c>
      <c r="C313" s="267" t="s">
        <v>586</v>
      </c>
      <c r="D313" s="267" t="s">
        <v>618</v>
      </c>
      <c r="E313" s="270">
        <v>23</v>
      </c>
      <c r="F313" s="264">
        <f t="shared" si="7"/>
        <v>1</v>
      </c>
      <c r="G313" s="264">
        <f t="shared" si="6"/>
        <v>1</v>
      </c>
    </row>
    <row r="314" spans="1:7" ht="15.75" customHeight="1">
      <c r="A314" s="267" t="s">
        <v>78</v>
      </c>
      <c r="B314" s="267">
        <v>200</v>
      </c>
      <c r="C314" s="267" t="s">
        <v>650</v>
      </c>
      <c r="D314" s="267" t="s">
        <v>619</v>
      </c>
      <c r="E314" s="270">
        <v>23</v>
      </c>
      <c r="F314" s="264">
        <f t="shared" si="7"/>
        <v>1</v>
      </c>
      <c r="G314" s="264">
        <f t="shared" si="6"/>
        <v>3</v>
      </c>
    </row>
    <row r="315" spans="1:7" ht="15.75" customHeight="1">
      <c r="A315" s="267" t="s">
        <v>78</v>
      </c>
      <c r="B315" s="267">
        <v>125</v>
      </c>
      <c r="C315" s="267" t="s">
        <v>618</v>
      </c>
      <c r="D315" s="267" t="s">
        <v>620</v>
      </c>
      <c r="E315" s="270">
        <v>23</v>
      </c>
      <c r="F315" s="264">
        <f t="shared" si="7"/>
        <v>1</v>
      </c>
      <c r="G315" s="264">
        <f t="shared" si="6"/>
        <v>9</v>
      </c>
    </row>
    <row r="316" spans="1:7" ht="15.75" customHeight="1">
      <c r="A316" s="267" t="s">
        <v>78</v>
      </c>
      <c r="B316" s="267">
        <v>80</v>
      </c>
      <c r="C316" s="267" t="s">
        <v>620</v>
      </c>
      <c r="D316" s="267" t="s">
        <v>621</v>
      </c>
      <c r="E316" s="270">
        <v>23</v>
      </c>
      <c r="F316" s="264">
        <f t="shared" si="7"/>
        <v>1</v>
      </c>
      <c r="G316" s="264">
        <f t="shared" si="6"/>
        <v>7</v>
      </c>
    </row>
    <row r="317" spans="1:7" ht="15.75" customHeight="1">
      <c r="A317" s="267" t="s">
        <v>78</v>
      </c>
      <c r="B317" s="267">
        <v>205</v>
      </c>
      <c r="C317" s="267" t="s">
        <v>613</v>
      </c>
      <c r="D317" s="267" t="s">
        <v>617</v>
      </c>
      <c r="E317" s="270">
        <v>23</v>
      </c>
      <c r="F317" s="264">
        <f t="shared" si="7"/>
        <v>1</v>
      </c>
      <c r="G317" s="264">
        <f t="shared" si="6"/>
        <v>3</v>
      </c>
    </row>
    <row r="318" spans="1:7" ht="15.75" customHeight="1">
      <c r="A318" s="267" t="s">
        <v>78</v>
      </c>
      <c r="B318" s="267">
        <v>110</v>
      </c>
      <c r="C318" s="267" t="s">
        <v>613</v>
      </c>
      <c r="D318" s="267" t="s">
        <v>622</v>
      </c>
      <c r="E318" s="270">
        <v>23</v>
      </c>
      <c r="F318" s="264">
        <f t="shared" si="7"/>
        <v>1</v>
      </c>
      <c r="G318" s="264">
        <f t="shared" si="6"/>
        <v>16</v>
      </c>
    </row>
    <row r="319" spans="1:7" ht="15.75" customHeight="1">
      <c r="A319" s="267" t="s">
        <v>78</v>
      </c>
      <c r="B319" s="267">
        <v>120</v>
      </c>
      <c r="C319" s="267" t="s">
        <v>613</v>
      </c>
      <c r="D319" s="267" t="s">
        <v>623</v>
      </c>
      <c r="E319" s="270">
        <v>23</v>
      </c>
      <c r="F319" s="264">
        <f t="shared" si="7"/>
        <v>1</v>
      </c>
      <c r="G319" s="264">
        <f t="shared" si="6"/>
        <v>16</v>
      </c>
    </row>
    <row r="320" spans="1:7" ht="15.75" customHeight="1">
      <c r="A320" s="267" t="s">
        <v>78</v>
      </c>
      <c r="B320" s="267">
        <v>135</v>
      </c>
      <c r="C320" s="267" t="s">
        <v>613</v>
      </c>
      <c r="D320" s="267" t="s">
        <v>624</v>
      </c>
      <c r="E320" s="270">
        <v>23</v>
      </c>
      <c r="F320" s="264">
        <f t="shared" si="7"/>
        <v>1</v>
      </c>
      <c r="G320" s="264">
        <f t="shared" si="6"/>
        <v>13</v>
      </c>
    </row>
    <row r="321" spans="1:7" ht="15.75" customHeight="1">
      <c r="A321" s="267" t="s">
        <v>78</v>
      </c>
      <c r="B321" s="267">
        <v>180</v>
      </c>
      <c r="C321" s="267" t="s">
        <v>624</v>
      </c>
      <c r="D321" s="267" t="s">
        <v>625</v>
      </c>
      <c r="E321" s="270">
        <v>23</v>
      </c>
      <c r="F321" s="264">
        <f t="shared" si="7"/>
        <v>1</v>
      </c>
      <c r="G321" s="264">
        <f t="shared" si="6"/>
        <v>4</v>
      </c>
    </row>
    <row r="322" spans="1:7" ht="15.75" customHeight="1">
      <c r="A322" s="267" t="s">
        <v>78</v>
      </c>
      <c r="B322" s="267">
        <v>210</v>
      </c>
      <c r="C322" s="267" t="s">
        <v>625</v>
      </c>
      <c r="D322" s="267" t="s">
        <v>626</v>
      </c>
      <c r="E322" s="270">
        <v>23</v>
      </c>
      <c r="F322" s="264">
        <f t="shared" si="7"/>
        <v>1</v>
      </c>
      <c r="G322" s="264">
        <f t="shared" si="6"/>
        <v>1</v>
      </c>
    </row>
    <row r="323" spans="1:7" ht="15.75" customHeight="1">
      <c r="A323" s="267" t="s">
        <v>80</v>
      </c>
      <c r="B323" s="267">
        <v>665</v>
      </c>
      <c r="C323" s="267" t="s">
        <v>611</v>
      </c>
      <c r="D323" s="267" t="s">
        <v>627</v>
      </c>
      <c r="E323" s="270">
        <v>24</v>
      </c>
      <c r="F323" s="264">
        <f t="shared" si="7"/>
        <v>0</v>
      </c>
      <c r="G323" s="264">
        <f t="shared" si="6"/>
        <v>0</v>
      </c>
    </row>
    <row r="324" spans="1:7" ht="15.75" customHeight="1">
      <c r="A324" s="267" t="s">
        <v>78</v>
      </c>
      <c r="B324" s="267">
        <v>170</v>
      </c>
      <c r="C324" s="267" t="s">
        <v>611</v>
      </c>
      <c r="D324" s="267" t="s">
        <v>628</v>
      </c>
      <c r="E324" s="270">
        <v>24</v>
      </c>
      <c r="F324" s="264">
        <f t="shared" si="7"/>
        <v>1</v>
      </c>
      <c r="G324" s="264">
        <f t="shared" si="6"/>
        <v>6</v>
      </c>
    </row>
    <row r="325" spans="1:7" ht="15.75" customHeight="1">
      <c r="A325" s="267" t="s">
        <v>78</v>
      </c>
      <c r="B325" s="267">
        <v>205</v>
      </c>
      <c r="C325" s="267" t="s">
        <v>628</v>
      </c>
      <c r="D325" s="267" t="s">
        <v>629</v>
      </c>
      <c r="E325" s="270">
        <v>24</v>
      </c>
      <c r="F325" s="264">
        <f t="shared" si="7"/>
        <v>1</v>
      </c>
      <c r="G325" s="264">
        <f t="shared" si="6"/>
        <v>3</v>
      </c>
    </row>
    <row r="326" spans="1:7" ht="15.75" customHeight="1">
      <c r="A326" s="267" t="s">
        <v>78</v>
      </c>
      <c r="B326" s="267">
        <v>150</v>
      </c>
      <c r="C326" s="267" t="s">
        <v>611</v>
      </c>
      <c r="D326" s="267" t="s">
        <v>630</v>
      </c>
      <c r="E326" s="270">
        <v>24</v>
      </c>
      <c r="F326" s="264">
        <f t="shared" si="7"/>
        <v>1</v>
      </c>
      <c r="G326" s="264">
        <f t="shared" ref="G326:G335" si="8">SUMIFS(B$5:B$512,F$5:F$512,1,B$5:B$512,B326)/B326*F326</f>
        <v>5</v>
      </c>
    </row>
    <row r="327" spans="1:7" ht="15.75" customHeight="1">
      <c r="A327" s="267" t="s">
        <v>78</v>
      </c>
      <c r="B327" s="267">
        <v>105</v>
      </c>
      <c r="C327" s="267" t="s">
        <v>611</v>
      </c>
      <c r="D327" s="267" t="s">
        <v>631</v>
      </c>
      <c r="E327" s="270">
        <v>24</v>
      </c>
      <c r="F327" s="264">
        <f t="shared" si="7"/>
        <v>1</v>
      </c>
      <c r="G327" s="264">
        <f t="shared" si="8"/>
        <v>14</v>
      </c>
    </row>
    <row r="328" spans="1:7" ht="15.75" customHeight="1">
      <c r="A328" s="267" t="s">
        <v>78</v>
      </c>
      <c r="B328" s="267">
        <v>120</v>
      </c>
      <c r="C328" s="267" t="s">
        <v>631</v>
      </c>
      <c r="D328" s="267" t="s">
        <v>632</v>
      </c>
      <c r="E328" s="270">
        <v>24</v>
      </c>
      <c r="F328" s="264">
        <f t="shared" si="7"/>
        <v>1</v>
      </c>
      <c r="G328" s="264">
        <f t="shared" si="8"/>
        <v>16</v>
      </c>
    </row>
    <row r="329" spans="1:7" ht="15.75" customHeight="1">
      <c r="A329" s="267" t="s">
        <v>78</v>
      </c>
      <c r="B329" s="267">
        <v>170</v>
      </c>
      <c r="C329" s="267" t="s">
        <v>627</v>
      </c>
      <c r="D329" s="267" t="s">
        <v>633</v>
      </c>
      <c r="E329" s="270">
        <v>24</v>
      </c>
      <c r="F329" s="264">
        <f t="shared" si="7"/>
        <v>1</v>
      </c>
      <c r="G329" s="264">
        <f t="shared" si="8"/>
        <v>6</v>
      </c>
    </row>
    <row r="330" spans="1:7" ht="15.75" customHeight="1">
      <c r="A330" s="267" t="s">
        <v>78</v>
      </c>
      <c r="B330" s="267">
        <v>170</v>
      </c>
      <c r="C330" s="267" t="s">
        <v>627</v>
      </c>
      <c r="D330" s="267" t="s">
        <v>634</v>
      </c>
      <c r="E330" s="270">
        <v>24</v>
      </c>
      <c r="F330" s="264">
        <f t="shared" si="7"/>
        <v>1</v>
      </c>
      <c r="G330" s="264">
        <f t="shared" si="8"/>
        <v>6</v>
      </c>
    </row>
    <row r="331" spans="1:7" ht="15.75" customHeight="1">
      <c r="A331" s="267" t="s">
        <v>78</v>
      </c>
      <c r="B331" s="267">
        <v>120</v>
      </c>
      <c r="C331" s="267" t="s">
        <v>627</v>
      </c>
      <c r="D331" s="267" t="s">
        <v>635</v>
      </c>
      <c r="E331" s="270">
        <v>24</v>
      </c>
      <c r="F331" s="264">
        <f t="shared" si="7"/>
        <v>1</v>
      </c>
      <c r="G331" s="264">
        <f t="shared" si="8"/>
        <v>16</v>
      </c>
    </row>
    <row r="332" spans="1:7" ht="15.75" customHeight="1">
      <c r="A332" s="267" t="s">
        <v>78</v>
      </c>
      <c r="B332" s="267">
        <v>115</v>
      </c>
      <c r="C332" s="267" t="s">
        <v>635</v>
      </c>
      <c r="D332" s="267" t="s">
        <v>636</v>
      </c>
      <c r="E332" s="270">
        <v>24</v>
      </c>
      <c r="F332" s="264">
        <f t="shared" si="7"/>
        <v>1</v>
      </c>
      <c r="G332" s="264">
        <f t="shared" si="8"/>
        <v>13</v>
      </c>
    </row>
    <row r="333" spans="1:7" ht="15.75" customHeight="1">
      <c r="A333" s="267" t="s">
        <v>78</v>
      </c>
      <c r="B333" s="267">
        <v>180</v>
      </c>
      <c r="C333" s="267" t="s">
        <v>636</v>
      </c>
      <c r="D333" s="267" t="s">
        <v>637</v>
      </c>
      <c r="E333" s="270">
        <v>24</v>
      </c>
      <c r="F333" s="264">
        <f t="shared" si="7"/>
        <v>1</v>
      </c>
      <c r="G333" s="264">
        <f t="shared" si="8"/>
        <v>4</v>
      </c>
    </row>
    <row r="334" spans="1:7" ht="15.75" customHeight="1">
      <c r="A334" s="267" t="s">
        <v>78</v>
      </c>
      <c r="B334" s="267">
        <v>90</v>
      </c>
      <c r="C334" s="267" t="s">
        <v>635</v>
      </c>
      <c r="D334" s="267" t="s">
        <v>638</v>
      </c>
      <c r="E334" s="270">
        <v>24</v>
      </c>
      <c r="F334" s="264">
        <f t="shared" si="7"/>
        <v>1</v>
      </c>
      <c r="G334" s="264">
        <f t="shared" si="8"/>
        <v>21</v>
      </c>
    </row>
    <row r="335" spans="1:7" ht="15.75" customHeight="1">
      <c r="A335" s="267" t="s">
        <v>78</v>
      </c>
      <c r="B335" s="267">
        <v>200</v>
      </c>
      <c r="C335" s="267" t="s">
        <v>638</v>
      </c>
      <c r="D335" s="267" t="s">
        <v>639</v>
      </c>
      <c r="E335" s="270">
        <v>24</v>
      </c>
      <c r="F335" s="264">
        <f t="shared" si="7"/>
        <v>1</v>
      </c>
      <c r="G335" s="264">
        <f t="shared" si="8"/>
        <v>3</v>
      </c>
    </row>
    <row r="336" spans="1:7" ht="15.75" customHeight="1">
      <c r="E336" s="262"/>
    </row>
    <row r="337" spans="5:5" ht="15.75" customHeight="1">
      <c r="E337" s="262"/>
    </row>
    <row r="338" spans="5:5" ht="15.75" customHeight="1">
      <c r="E338" s="262"/>
    </row>
    <row r="339" spans="5:5" ht="15.75" customHeight="1">
      <c r="E339" s="262"/>
    </row>
    <row r="340" spans="5:5" ht="15.75" customHeight="1">
      <c r="E340" s="262"/>
    </row>
    <row r="341" spans="5:5" ht="15.75" customHeight="1">
      <c r="E341" s="262"/>
    </row>
    <row r="342" spans="5:5" ht="15.75" customHeight="1">
      <c r="E342" s="262"/>
    </row>
    <row r="343" spans="5:5" ht="15.75" customHeight="1">
      <c r="E343" s="262"/>
    </row>
    <row r="344" spans="5:5" ht="15.75" customHeight="1">
      <c r="E344" s="262"/>
    </row>
    <row r="345" spans="5:5" ht="15.75" customHeight="1">
      <c r="E345" s="262"/>
    </row>
    <row r="346" spans="5:5" ht="15.75" customHeight="1">
      <c r="E346" s="262"/>
    </row>
    <row r="347" spans="5:5" ht="15.75" customHeight="1">
      <c r="E347" s="262"/>
    </row>
    <row r="348" spans="5:5" ht="15.75" customHeight="1">
      <c r="E348" s="262"/>
    </row>
    <row r="349" spans="5:5" ht="15.75" customHeight="1">
      <c r="E349" s="262"/>
    </row>
    <row r="350" spans="5:5" ht="15.75" customHeight="1">
      <c r="E350" s="262"/>
    </row>
    <row r="351" spans="5:5" ht="15.75" customHeight="1">
      <c r="E351" s="262"/>
    </row>
    <row r="352" spans="5:5" ht="15.75" customHeight="1">
      <c r="E352" s="262"/>
    </row>
    <row r="353" spans="5:5" ht="15.75" customHeight="1">
      <c r="E353" s="262"/>
    </row>
    <row r="354" spans="5:5" ht="15.75" customHeight="1">
      <c r="E354" s="262"/>
    </row>
    <row r="355" spans="5:5" ht="15.75" customHeight="1">
      <c r="E355" s="262"/>
    </row>
    <row r="356" spans="5:5" ht="15.75" customHeight="1">
      <c r="E356" s="262"/>
    </row>
    <row r="357" spans="5:5" ht="15.75" customHeight="1">
      <c r="E357" s="262"/>
    </row>
    <row r="358" spans="5:5" ht="15.75" customHeight="1">
      <c r="E358" s="262"/>
    </row>
    <row r="359" spans="5:5" ht="15.75" customHeight="1">
      <c r="E359" s="262"/>
    </row>
    <row r="360" spans="5:5" ht="15.75" customHeight="1">
      <c r="E360" s="262"/>
    </row>
    <row r="361" spans="5:5" ht="15.75" customHeight="1">
      <c r="E361" s="262"/>
    </row>
    <row r="362" spans="5:5" ht="15.75" customHeight="1">
      <c r="E362" s="262"/>
    </row>
    <row r="363" spans="5:5" ht="15.75" customHeight="1">
      <c r="E363" s="262"/>
    </row>
    <row r="364" spans="5:5" ht="15.75" customHeight="1">
      <c r="E364" s="262"/>
    </row>
    <row r="365" spans="5:5" ht="15.75" customHeight="1">
      <c r="E365" s="262"/>
    </row>
    <row r="366" spans="5:5" ht="15.75" customHeight="1">
      <c r="E366" s="262"/>
    </row>
    <row r="367" spans="5:5" ht="15.75" customHeight="1">
      <c r="E367" s="262"/>
    </row>
    <row r="368" spans="5:5" ht="15.75" customHeight="1">
      <c r="E368" s="262"/>
    </row>
    <row r="369" spans="5:5" ht="15.75" customHeight="1">
      <c r="E369" s="262"/>
    </row>
    <row r="370" spans="5:5" ht="15.75" customHeight="1">
      <c r="E370" s="262"/>
    </row>
    <row r="371" spans="5:5" ht="15.75" customHeight="1">
      <c r="E371" s="262"/>
    </row>
    <row r="372" spans="5:5" ht="15.75" customHeight="1">
      <c r="E372" s="262"/>
    </row>
    <row r="373" spans="5:5" ht="15.75" customHeight="1">
      <c r="E373" s="262"/>
    </row>
    <row r="374" spans="5:5" ht="15.75" customHeight="1">
      <c r="E374" s="262"/>
    </row>
    <row r="375" spans="5:5" ht="15.75" customHeight="1">
      <c r="E375" s="262"/>
    </row>
    <row r="376" spans="5:5" ht="15.75" customHeight="1">
      <c r="E376" s="262"/>
    </row>
    <row r="377" spans="5:5" ht="15.75" customHeight="1">
      <c r="E377" s="262"/>
    </row>
    <row r="378" spans="5:5" ht="15.75" customHeight="1">
      <c r="E378" s="262"/>
    </row>
    <row r="379" spans="5:5" ht="15.75" customHeight="1">
      <c r="E379" s="262"/>
    </row>
    <row r="380" spans="5:5" ht="15.75" customHeight="1">
      <c r="E380" s="262"/>
    </row>
    <row r="381" spans="5:5" ht="15.75" customHeight="1">
      <c r="E381" s="262"/>
    </row>
    <row r="382" spans="5:5" ht="15.75" customHeight="1">
      <c r="E382" s="262"/>
    </row>
    <row r="383" spans="5:5" ht="15.75" customHeight="1">
      <c r="E383" s="262"/>
    </row>
    <row r="384" spans="5:5" ht="15.75" customHeight="1">
      <c r="E384" s="262"/>
    </row>
    <row r="385" spans="5:5" ht="15.75" customHeight="1">
      <c r="E385" s="262"/>
    </row>
    <row r="386" spans="5:5" ht="15.75" customHeight="1">
      <c r="E386" s="262"/>
    </row>
    <row r="387" spans="5:5" ht="15.75" customHeight="1">
      <c r="E387" s="262"/>
    </row>
    <row r="388" spans="5:5" ht="15.75" customHeight="1">
      <c r="E388" s="262"/>
    </row>
    <row r="389" spans="5:5" ht="15.75" customHeight="1">
      <c r="E389" s="262"/>
    </row>
    <row r="390" spans="5:5" ht="15.75" customHeight="1">
      <c r="E390" s="262"/>
    </row>
    <row r="391" spans="5:5" ht="15.75" customHeight="1">
      <c r="E391" s="262"/>
    </row>
    <row r="392" spans="5:5" ht="15.75" customHeight="1">
      <c r="E392" s="262"/>
    </row>
    <row r="393" spans="5:5" ht="15.75" customHeight="1">
      <c r="E393" s="262"/>
    </row>
    <row r="394" spans="5:5" ht="15.75" customHeight="1">
      <c r="E394" s="262"/>
    </row>
    <row r="395" spans="5:5" ht="15.75" customHeight="1">
      <c r="E395" s="262"/>
    </row>
    <row r="396" spans="5:5" ht="15.75" customHeight="1">
      <c r="E396" s="262"/>
    </row>
    <row r="397" spans="5:5" ht="15.75" customHeight="1">
      <c r="E397" s="262"/>
    </row>
    <row r="398" spans="5:5" ht="15.75" customHeight="1">
      <c r="E398" s="262"/>
    </row>
    <row r="399" spans="5:5" ht="15.75" customHeight="1">
      <c r="E399" s="262"/>
    </row>
    <row r="400" spans="5:5" ht="15.75" customHeight="1">
      <c r="E400" s="262"/>
    </row>
    <row r="401" spans="5:5" ht="15.75" customHeight="1">
      <c r="E401" s="262"/>
    </row>
    <row r="402" spans="5:5" ht="15.75" customHeight="1">
      <c r="E402" s="262"/>
    </row>
    <row r="403" spans="5:5" ht="15.75" customHeight="1">
      <c r="E403" s="262"/>
    </row>
    <row r="404" spans="5:5" ht="15.75" customHeight="1">
      <c r="E404" s="262"/>
    </row>
    <row r="405" spans="5:5" ht="15.75" customHeight="1">
      <c r="E405" s="262"/>
    </row>
    <row r="406" spans="5:5" ht="15.75" customHeight="1">
      <c r="E406" s="262"/>
    </row>
    <row r="407" spans="5:5" ht="15.75" customHeight="1">
      <c r="E407" s="262"/>
    </row>
    <row r="408" spans="5:5" ht="15.75" customHeight="1">
      <c r="E408" s="262"/>
    </row>
    <row r="409" spans="5:5" ht="15.75" customHeight="1">
      <c r="E409" s="262"/>
    </row>
    <row r="410" spans="5:5" ht="15.75" customHeight="1">
      <c r="E410" s="262"/>
    </row>
    <row r="411" spans="5:5" ht="15.75" customHeight="1">
      <c r="E411" s="262"/>
    </row>
    <row r="412" spans="5:5" ht="15.75" customHeight="1">
      <c r="E412" s="262"/>
    </row>
    <row r="413" spans="5:5" ht="15.75" customHeight="1">
      <c r="E413" s="262"/>
    </row>
    <row r="414" spans="5:5" ht="15.75" customHeight="1">
      <c r="E414" s="262"/>
    </row>
    <row r="415" spans="5:5" ht="15.75" customHeight="1">
      <c r="E415" s="262"/>
    </row>
    <row r="416" spans="5:5" ht="15.75" customHeight="1">
      <c r="E416" s="262"/>
    </row>
    <row r="417" spans="5:5" ht="15.75" customHeight="1">
      <c r="E417" s="262"/>
    </row>
    <row r="418" spans="5:5" ht="15.75" customHeight="1">
      <c r="E418" s="262"/>
    </row>
    <row r="419" spans="5:5" ht="15.75" customHeight="1">
      <c r="E419" s="262"/>
    </row>
    <row r="420" spans="5:5" ht="15.75" customHeight="1">
      <c r="E420" s="262"/>
    </row>
    <row r="421" spans="5:5" ht="15.75" customHeight="1">
      <c r="E421" s="262"/>
    </row>
    <row r="422" spans="5:5" ht="15.75" customHeight="1">
      <c r="E422" s="262"/>
    </row>
    <row r="423" spans="5:5" ht="15.75" customHeight="1">
      <c r="E423" s="262"/>
    </row>
    <row r="424" spans="5:5" ht="15.75" customHeight="1">
      <c r="E424" s="262"/>
    </row>
    <row r="425" spans="5:5" ht="15.75" customHeight="1">
      <c r="E425" s="262"/>
    </row>
    <row r="426" spans="5:5" ht="15.75" customHeight="1">
      <c r="E426" s="262"/>
    </row>
    <row r="427" spans="5:5" ht="15.75" customHeight="1">
      <c r="E427" s="262"/>
    </row>
    <row r="428" spans="5:5" ht="15.75" customHeight="1">
      <c r="E428" s="262"/>
    </row>
    <row r="429" spans="5:5" ht="15.75" customHeight="1">
      <c r="E429" s="262"/>
    </row>
    <row r="430" spans="5:5" ht="15.75" customHeight="1">
      <c r="E430" s="262"/>
    </row>
    <row r="431" spans="5:5" ht="15.75" customHeight="1">
      <c r="E431" s="262"/>
    </row>
    <row r="432" spans="5:5" ht="15.75" customHeight="1">
      <c r="E432" s="262"/>
    </row>
    <row r="433" spans="5:5" ht="15.75" customHeight="1">
      <c r="E433" s="262"/>
    </row>
    <row r="434" spans="5:5" ht="15.75" customHeight="1">
      <c r="E434" s="262"/>
    </row>
    <row r="435" spans="5:5" ht="15.75" customHeight="1">
      <c r="E435" s="262"/>
    </row>
    <row r="436" spans="5:5" ht="15.75" customHeight="1">
      <c r="E436" s="262"/>
    </row>
    <row r="437" spans="5:5" ht="15.75" customHeight="1">
      <c r="E437" s="262"/>
    </row>
    <row r="438" spans="5:5" ht="15.75" customHeight="1">
      <c r="E438" s="262"/>
    </row>
    <row r="439" spans="5:5" ht="15.75" customHeight="1">
      <c r="E439" s="262"/>
    </row>
    <row r="440" spans="5:5" ht="15.75" customHeight="1">
      <c r="E440" s="262"/>
    </row>
    <row r="441" spans="5:5" ht="15.75" customHeight="1">
      <c r="E441" s="262"/>
    </row>
    <row r="442" spans="5:5" ht="15.75" customHeight="1">
      <c r="E442" s="262"/>
    </row>
    <row r="443" spans="5:5" ht="15.75" customHeight="1">
      <c r="E443" s="262"/>
    </row>
    <row r="444" spans="5:5" ht="15.75" customHeight="1">
      <c r="E444" s="262"/>
    </row>
    <row r="445" spans="5:5" ht="15.75" customHeight="1">
      <c r="E445" s="262"/>
    </row>
    <row r="446" spans="5:5" ht="15.75" customHeight="1">
      <c r="E446" s="262"/>
    </row>
    <row r="447" spans="5:5" ht="15.75" customHeight="1">
      <c r="E447" s="262"/>
    </row>
    <row r="448" spans="5:5" ht="15.75" customHeight="1">
      <c r="E448" s="262"/>
    </row>
    <row r="449" spans="5:5" ht="15.75" customHeight="1">
      <c r="E449" s="262"/>
    </row>
    <row r="450" spans="5:5" ht="15.75" customHeight="1">
      <c r="E450" s="262"/>
    </row>
    <row r="451" spans="5:5" ht="15.75" customHeight="1">
      <c r="E451" s="262"/>
    </row>
    <row r="452" spans="5:5" ht="15.75" customHeight="1">
      <c r="E452" s="262"/>
    </row>
    <row r="453" spans="5:5" ht="15.75" customHeight="1">
      <c r="E453" s="262"/>
    </row>
    <row r="454" spans="5:5" ht="15.75" customHeight="1">
      <c r="E454" s="262"/>
    </row>
    <row r="455" spans="5:5" ht="15.75" customHeight="1">
      <c r="E455" s="262"/>
    </row>
    <row r="456" spans="5:5" ht="15.75" customHeight="1">
      <c r="E456" s="262"/>
    </row>
    <row r="457" spans="5:5" ht="15.75" customHeight="1">
      <c r="E457" s="262"/>
    </row>
    <row r="458" spans="5:5" ht="15.75" customHeight="1">
      <c r="E458" s="262"/>
    </row>
    <row r="459" spans="5:5" ht="15.75" customHeight="1">
      <c r="E459" s="262"/>
    </row>
    <row r="460" spans="5:5" ht="15.75" customHeight="1">
      <c r="E460" s="262"/>
    </row>
    <row r="461" spans="5:5" ht="15.75" customHeight="1">
      <c r="E461" s="262"/>
    </row>
    <row r="462" spans="5:5" ht="15.75" customHeight="1">
      <c r="E462" s="262"/>
    </row>
    <row r="463" spans="5:5" ht="15.75" customHeight="1">
      <c r="E463" s="262"/>
    </row>
    <row r="464" spans="5:5" ht="15.75" customHeight="1">
      <c r="E464" s="262"/>
    </row>
    <row r="465" spans="5:5" ht="15.75" customHeight="1">
      <c r="E465" s="262"/>
    </row>
    <row r="466" spans="5:5" ht="15.75" customHeight="1">
      <c r="E466" s="262"/>
    </row>
    <row r="467" spans="5:5" ht="15.75" customHeight="1">
      <c r="E467" s="262"/>
    </row>
    <row r="468" spans="5:5" ht="15.75" customHeight="1">
      <c r="E468" s="262"/>
    </row>
    <row r="469" spans="5:5" ht="15.75" customHeight="1">
      <c r="E469" s="262"/>
    </row>
    <row r="470" spans="5:5" ht="15.75" customHeight="1">
      <c r="E470" s="262"/>
    </row>
    <row r="471" spans="5:5" ht="15.75" customHeight="1">
      <c r="E471" s="262"/>
    </row>
    <row r="472" spans="5:5" ht="15.75" customHeight="1">
      <c r="E472" s="262"/>
    </row>
    <row r="473" spans="5:5" ht="15.75" customHeight="1">
      <c r="E473" s="262"/>
    </row>
    <row r="474" spans="5:5" ht="15.75" customHeight="1">
      <c r="E474" s="262"/>
    </row>
    <row r="475" spans="5:5" ht="15.75" customHeight="1">
      <c r="E475" s="262"/>
    </row>
    <row r="476" spans="5:5" ht="15.75" customHeight="1">
      <c r="E476" s="262"/>
    </row>
    <row r="477" spans="5:5" ht="15.75" customHeight="1">
      <c r="E477" s="262"/>
    </row>
    <row r="478" spans="5:5" ht="15.75" customHeight="1">
      <c r="E478" s="262"/>
    </row>
    <row r="479" spans="5:5" ht="15.75" customHeight="1">
      <c r="E479" s="262"/>
    </row>
    <row r="480" spans="5:5" ht="15.75" customHeight="1">
      <c r="E480" s="262"/>
    </row>
    <row r="481" spans="5:5" ht="15.75" customHeight="1">
      <c r="E481" s="262"/>
    </row>
    <row r="482" spans="5:5" ht="15.75" customHeight="1">
      <c r="E482" s="262"/>
    </row>
    <row r="483" spans="5:5" ht="15.75" customHeight="1">
      <c r="E483" s="262"/>
    </row>
    <row r="484" spans="5:5" ht="15.75" customHeight="1">
      <c r="E484" s="262"/>
    </row>
    <row r="485" spans="5:5" ht="15.75" customHeight="1">
      <c r="E485" s="262"/>
    </row>
    <row r="486" spans="5:5" ht="15.75" customHeight="1">
      <c r="E486" s="262"/>
    </row>
    <row r="487" spans="5:5" ht="15.75" customHeight="1">
      <c r="E487" s="262"/>
    </row>
    <row r="488" spans="5:5" ht="15.75" customHeight="1">
      <c r="E488" s="262"/>
    </row>
    <row r="489" spans="5:5" ht="15.75" customHeight="1">
      <c r="E489" s="262"/>
    </row>
    <row r="490" spans="5:5" ht="15.75" customHeight="1">
      <c r="E490" s="262"/>
    </row>
    <row r="491" spans="5:5" ht="15.75" customHeight="1">
      <c r="E491" s="262"/>
    </row>
    <row r="492" spans="5:5" ht="15.75" customHeight="1">
      <c r="E492" s="262"/>
    </row>
    <row r="493" spans="5:5" ht="15.75" customHeight="1">
      <c r="E493" s="262"/>
    </row>
    <row r="494" spans="5:5" ht="15.75" customHeight="1">
      <c r="E494" s="262"/>
    </row>
    <row r="495" spans="5:5" ht="15.75" customHeight="1">
      <c r="E495" s="262"/>
    </row>
    <row r="496" spans="5:5" ht="15.75" customHeight="1">
      <c r="E496" s="262"/>
    </row>
    <row r="497" spans="5:5" ht="15.75" customHeight="1">
      <c r="E497" s="262"/>
    </row>
    <row r="498" spans="5:5" ht="15.75" customHeight="1">
      <c r="E498" s="262"/>
    </row>
    <row r="499" spans="5:5" ht="15.75" customHeight="1">
      <c r="E499" s="262"/>
    </row>
    <row r="500" spans="5:5" ht="15.75" customHeight="1">
      <c r="E500" s="262"/>
    </row>
    <row r="501" spans="5:5" ht="15.75" customHeight="1">
      <c r="E501" s="262"/>
    </row>
    <row r="502" spans="5:5" ht="15.75" customHeight="1">
      <c r="E502" s="262"/>
    </row>
    <row r="503" spans="5:5" ht="15.75" customHeight="1">
      <c r="E503" s="262"/>
    </row>
    <row r="504" spans="5:5" ht="15.75" customHeight="1">
      <c r="E504" s="262"/>
    </row>
    <row r="505" spans="5:5" ht="15.75" customHeight="1">
      <c r="E505" s="262"/>
    </row>
    <row r="506" spans="5:5" ht="15.75" customHeight="1">
      <c r="E506" s="262"/>
    </row>
    <row r="507" spans="5:5" ht="15.75" customHeight="1">
      <c r="E507" s="262"/>
    </row>
    <row r="508" spans="5:5" ht="15.75" customHeight="1">
      <c r="E508" s="262"/>
    </row>
    <row r="509" spans="5:5" ht="15.75" customHeight="1">
      <c r="E509" s="262"/>
    </row>
    <row r="510" spans="5:5" ht="15.75" customHeight="1">
      <c r="E510" s="262"/>
    </row>
    <row r="511" spans="5:5" ht="15.75" customHeight="1">
      <c r="E511" s="262"/>
    </row>
    <row r="512" spans="5:5" ht="15.75" customHeight="1">
      <c r="E512" s="262"/>
    </row>
    <row r="513" spans="5:5" ht="15.75" customHeight="1">
      <c r="E513" s="262"/>
    </row>
    <row r="514" spans="5:5" ht="15.75" customHeight="1">
      <c r="E514" s="262"/>
    </row>
    <row r="515" spans="5:5" ht="15.75" customHeight="1">
      <c r="E515" s="262"/>
    </row>
    <row r="516" spans="5:5" ht="15.75" customHeight="1">
      <c r="E516" s="262"/>
    </row>
    <row r="517" spans="5:5" ht="15.75" customHeight="1">
      <c r="E517" s="262"/>
    </row>
    <row r="518" spans="5:5" ht="15.75" customHeight="1">
      <c r="E518" s="262"/>
    </row>
    <row r="519" spans="5:5" ht="15.75" customHeight="1">
      <c r="E519" s="262"/>
    </row>
    <row r="520" spans="5:5" ht="15.75" customHeight="1">
      <c r="E520" s="262"/>
    </row>
    <row r="521" spans="5:5" ht="15.75" customHeight="1">
      <c r="E521" s="262"/>
    </row>
    <row r="522" spans="5:5" ht="15.75" customHeight="1">
      <c r="E522" s="262"/>
    </row>
    <row r="523" spans="5:5" ht="15.75" customHeight="1">
      <c r="E523" s="262"/>
    </row>
    <row r="524" spans="5:5" ht="15.75" customHeight="1">
      <c r="E524" s="262"/>
    </row>
    <row r="525" spans="5:5" ht="15.75" customHeight="1">
      <c r="E525" s="262"/>
    </row>
    <row r="526" spans="5:5" ht="15.75" customHeight="1">
      <c r="E526" s="262"/>
    </row>
    <row r="527" spans="5:5" ht="15.75" customHeight="1">
      <c r="E527" s="262"/>
    </row>
    <row r="528" spans="5:5" ht="15.75" customHeight="1">
      <c r="E528" s="262"/>
    </row>
    <row r="529" spans="5:5" ht="15.75" customHeight="1">
      <c r="E529" s="262"/>
    </row>
    <row r="530" spans="5:5" ht="15.75" customHeight="1">
      <c r="E530" s="262"/>
    </row>
    <row r="531" spans="5:5" ht="15.75" customHeight="1">
      <c r="E531" s="262"/>
    </row>
    <row r="532" spans="5:5" ht="15.75" customHeight="1">
      <c r="E532" s="262"/>
    </row>
    <row r="533" spans="5:5" ht="15.75" customHeight="1">
      <c r="E533" s="262"/>
    </row>
    <row r="534" spans="5:5" ht="15.75" customHeight="1">
      <c r="E534" s="262"/>
    </row>
    <row r="535" spans="5:5" ht="15.75" customHeight="1">
      <c r="E535" s="262"/>
    </row>
    <row r="536" spans="5:5" ht="15.75" customHeight="1">
      <c r="E536" s="262"/>
    </row>
    <row r="537" spans="5:5" ht="15.75" customHeight="1">
      <c r="E537" s="262"/>
    </row>
    <row r="538" spans="5:5" ht="15.75" customHeight="1">
      <c r="E538" s="262"/>
    </row>
    <row r="539" spans="5:5" ht="15.75" customHeight="1">
      <c r="E539" s="262"/>
    </row>
    <row r="540" spans="5:5" ht="15.75" customHeight="1">
      <c r="E540" s="262"/>
    </row>
    <row r="541" spans="5:5" ht="15.75" customHeight="1">
      <c r="E541" s="262"/>
    </row>
    <row r="542" spans="5:5" ht="15.75" customHeight="1">
      <c r="E542" s="262"/>
    </row>
    <row r="543" spans="5:5" ht="15.75" customHeight="1">
      <c r="E543" s="262"/>
    </row>
    <row r="544" spans="5:5" ht="15.75" customHeight="1">
      <c r="E544" s="262"/>
    </row>
    <row r="545" spans="5:5" ht="15.75" customHeight="1">
      <c r="E545" s="262"/>
    </row>
    <row r="546" spans="5:5" ht="15.75" customHeight="1">
      <c r="E546" s="262"/>
    </row>
    <row r="547" spans="5:5" ht="15.75" customHeight="1">
      <c r="E547" s="262"/>
    </row>
    <row r="548" spans="5:5" ht="15.75" customHeight="1">
      <c r="E548" s="262"/>
    </row>
    <row r="549" spans="5:5" ht="15.75" customHeight="1">
      <c r="E549" s="262"/>
    </row>
    <row r="550" spans="5:5" ht="15.75" customHeight="1">
      <c r="E550" s="262"/>
    </row>
    <row r="551" spans="5:5" ht="15.75" customHeight="1">
      <c r="E551" s="262"/>
    </row>
    <row r="552" spans="5:5" ht="15.75" customHeight="1">
      <c r="E552" s="262"/>
    </row>
    <row r="553" spans="5:5" ht="15.75" customHeight="1">
      <c r="E553" s="262"/>
    </row>
    <row r="554" spans="5:5" ht="15.75" customHeight="1">
      <c r="E554" s="262"/>
    </row>
    <row r="555" spans="5:5" ht="15.75" customHeight="1">
      <c r="E555" s="262"/>
    </row>
    <row r="556" spans="5:5" ht="15.75" customHeight="1">
      <c r="E556" s="262"/>
    </row>
    <row r="557" spans="5:5" ht="15.75" customHeight="1">
      <c r="E557" s="262"/>
    </row>
    <row r="558" spans="5:5" ht="15.75" customHeight="1">
      <c r="E558" s="262"/>
    </row>
    <row r="559" spans="5:5" ht="15.75" customHeight="1">
      <c r="E559" s="262"/>
    </row>
    <row r="560" spans="5:5" ht="15.75" customHeight="1">
      <c r="E560" s="262"/>
    </row>
    <row r="561" spans="5:5" ht="15.75" customHeight="1">
      <c r="E561" s="262"/>
    </row>
    <row r="562" spans="5:5" ht="15.75" customHeight="1">
      <c r="E562" s="262"/>
    </row>
    <row r="563" spans="5:5" ht="15.75" customHeight="1">
      <c r="E563" s="262"/>
    </row>
    <row r="564" spans="5:5" ht="15.75" customHeight="1">
      <c r="E564" s="262"/>
    </row>
    <row r="565" spans="5:5" ht="15.75" customHeight="1">
      <c r="E565" s="262"/>
    </row>
    <row r="566" spans="5:5" ht="15.75" customHeight="1">
      <c r="E566" s="262"/>
    </row>
    <row r="567" spans="5:5" ht="15.75" customHeight="1">
      <c r="E567" s="262"/>
    </row>
    <row r="568" spans="5:5" ht="15.75" customHeight="1">
      <c r="E568" s="262"/>
    </row>
    <row r="569" spans="5:5" ht="15.75" customHeight="1">
      <c r="E569" s="262"/>
    </row>
    <row r="570" spans="5:5" ht="15.75" customHeight="1">
      <c r="E570" s="262"/>
    </row>
    <row r="571" spans="5:5" ht="15.75" customHeight="1">
      <c r="E571" s="262"/>
    </row>
    <row r="572" spans="5:5" ht="15.75" customHeight="1">
      <c r="E572" s="262"/>
    </row>
    <row r="573" spans="5:5" ht="15.75" customHeight="1">
      <c r="E573" s="262"/>
    </row>
    <row r="574" spans="5:5" ht="15.75" customHeight="1">
      <c r="E574" s="262"/>
    </row>
    <row r="575" spans="5:5" ht="15.75" customHeight="1">
      <c r="E575" s="262"/>
    </row>
    <row r="576" spans="5:5" ht="15.75" customHeight="1">
      <c r="E576" s="262"/>
    </row>
    <row r="577" spans="5:5" ht="15.75" customHeight="1">
      <c r="E577" s="262"/>
    </row>
    <row r="578" spans="5:5" ht="15.75" customHeight="1">
      <c r="E578" s="262"/>
    </row>
    <row r="579" spans="5:5" ht="15.75" customHeight="1">
      <c r="E579" s="262"/>
    </row>
    <row r="580" spans="5:5" ht="15.75" customHeight="1">
      <c r="E580" s="262"/>
    </row>
    <row r="581" spans="5:5" ht="15.75" customHeight="1">
      <c r="E581" s="262"/>
    </row>
    <row r="582" spans="5:5" ht="15.75" customHeight="1">
      <c r="E582" s="262"/>
    </row>
    <row r="583" spans="5:5" ht="15.75" customHeight="1">
      <c r="E583" s="262"/>
    </row>
    <row r="584" spans="5:5" ht="15.75" customHeight="1">
      <c r="E584" s="262"/>
    </row>
    <row r="585" spans="5:5" ht="15.75" customHeight="1">
      <c r="E585" s="262"/>
    </row>
    <row r="586" spans="5:5" ht="15.75" customHeight="1">
      <c r="E586" s="262"/>
    </row>
    <row r="587" spans="5:5" ht="15.75" customHeight="1">
      <c r="E587" s="262"/>
    </row>
    <row r="588" spans="5:5" ht="15.75" customHeight="1">
      <c r="E588" s="262"/>
    </row>
    <row r="589" spans="5:5" ht="15.75" customHeight="1">
      <c r="E589" s="262"/>
    </row>
    <row r="590" spans="5:5" ht="15.75" customHeight="1">
      <c r="E590" s="262"/>
    </row>
    <row r="591" spans="5:5" ht="15.75" customHeight="1">
      <c r="E591" s="262"/>
    </row>
    <row r="592" spans="5:5" ht="15.75" customHeight="1">
      <c r="E592" s="262"/>
    </row>
    <row r="593" spans="5:5" ht="15.75" customHeight="1">
      <c r="E593" s="262"/>
    </row>
    <row r="594" spans="5:5" ht="15.75" customHeight="1">
      <c r="E594" s="262"/>
    </row>
    <row r="595" spans="5:5" ht="15.75" customHeight="1">
      <c r="E595" s="262"/>
    </row>
    <row r="596" spans="5:5" ht="15.75" customHeight="1">
      <c r="E596" s="262"/>
    </row>
    <row r="597" spans="5:5" ht="15.75" customHeight="1">
      <c r="E597" s="262"/>
    </row>
    <row r="598" spans="5:5" ht="15.75" customHeight="1">
      <c r="E598" s="262"/>
    </row>
    <row r="599" spans="5:5" ht="15.75" customHeight="1">
      <c r="E599" s="262"/>
    </row>
    <row r="600" spans="5:5" ht="15.75" customHeight="1">
      <c r="E600" s="262"/>
    </row>
    <row r="601" spans="5:5" ht="15.75" customHeight="1">
      <c r="E601" s="262"/>
    </row>
    <row r="602" spans="5:5" ht="15.75" customHeight="1">
      <c r="E602" s="262"/>
    </row>
    <row r="603" spans="5:5" ht="15.75" customHeight="1">
      <c r="E603" s="262"/>
    </row>
    <row r="604" spans="5:5" ht="15.75" customHeight="1">
      <c r="E604" s="262"/>
    </row>
    <row r="605" spans="5:5" ht="15.75" customHeight="1">
      <c r="E605" s="262"/>
    </row>
    <row r="606" spans="5:5" ht="15.75" customHeight="1">
      <c r="E606" s="262"/>
    </row>
    <row r="607" spans="5:5" ht="15.75" customHeight="1">
      <c r="E607" s="262"/>
    </row>
    <row r="608" spans="5:5" ht="15.75" customHeight="1">
      <c r="E608" s="262"/>
    </row>
    <row r="609" spans="5:5" ht="15.75" customHeight="1">
      <c r="E609" s="262"/>
    </row>
    <row r="610" spans="5:5" ht="15.75" customHeight="1">
      <c r="E610" s="262"/>
    </row>
    <row r="611" spans="5:5" ht="15.75" customHeight="1">
      <c r="E611" s="262"/>
    </row>
    <row r="612" spans="5:5" ht="15.75" customHeight="1">
      <c r="E612" s="262"/>
    </row>
    <row r="613" spans="5:5" ht="15.75" customHeight="1">
      <c r="E613" s="262"/>
    </row>
    <row r="614" spans="5:5" ht="15.75" customHeight="1">
      <c r="E614" s="262"/>
    </row>
    <row r="615" spans="5:5" ht="15.75" customHeight="1">
      <c r="E615" s="262"/>
    </row>
    <row r="616" spans="5:5" ht="15.75" customHeight="1">
      <c r="E616" s="262"/>
    </row>
    <row r="617" spans="5:5" ht="15.75" customHeight="1">
      <c r="E617" s="262"/>
    </row>
    <row r="618" spans="5:5" ht="15.75" customHeight="1">
      <c r="E618" s="262"/>
    </row>
    <row r="619" spans="5:5" ht="15.75" customHeight="1">
      <c r="E619" s="262"/>
    </row>
    <row r="620" spans="5:5" ht="15.75" customHeight="1">
      <c r="E620" s="262"/>
    </row>
    <row r="621" spans="5:5" ht="15.75" customHeight="1">
      <c r="E621" s="262"/>
    </row>
    <row r="622" spans="5:5" ht="15.75" customHeight="1">
      <c r="E622" s="262"/>
    </row>
    <row r="623" spans="5:5" ht="15.75" customHeight="1">
      <c r="E623" s="262"/>
    </row>
    <row r="624" spans="5:5" ht="15.75" customHeight="1">
      <c r="E624" s="262"/>
    </row>
    <row r="625" spans="5:5" ht="15.75" customHeight="1">
      <c r="E625" s="262"/>
    </row>
    <row r="626" spans="5:5" ht="15.75" customHeight="1">
      <c r="E626" s="262"/>
    </row>
    <row r="627" spans="5:5" ht="15.75" customHeight="1">
      <c r="E627" s="262"/>
    </row>
    <row r="628" spans="5:5" ht="15.75" customHeight="1">
      <c r="E628" s="262"/>
    </row>
    <row r="629" spans="5:5" ht="15.75" customHeight="1">
      <c r="E629" s="262"/>
    </row>
    <row r="630" spans="5:5" ht="15.75" customHeight="1">
      <c r="E630" s="262"/>
    </row>
    <row r="631" spans="5:5" ht="15.75" customHeight="1">
      <c r="E631" s="262"/>
    </row>
    <row r="632" spans="5:5" ht="15.75" customHeight="1">
      <c r="E632" s="262"/>
    </row>
    <row r="633" spans="5:5" ht="15.75" customHeight="1">
      <c r="E633" s="262"/>
    </row>
    <row r="634" spans="5:5" ht="15.75" customHeight="1">
      <c r="E634" s="262"/>
    </row>
    <row r="635" spans="5:5" ht="15.75" customHeight="1">
      <c r="E635" s="262"/>
    </row>
    <row r="636" spans="5:5" ht="15.75" customHeight="1">
      <c r="E636" s="262"/>
    </row>
    <row r="637" spans="5:5" ht="15.75" customHeight="1">
      <c r="E637" s="262"/>
    </row>
    <row r="638" spans="5:5" ht="15.75" customHeight="1">
      <c r="E638" s="262"/>
    </row>
    <row r="639" spans="5:5" ht="15.75" customHeight="1">
      <c r="E639" s="262"/>
    </row>
    <row r="640" spans="5:5" ht="15.75" customHeight="1">
      <c r="E640" s="262"/>
    </row>
    <row r="641" spans="5:5" ht="15.75" customHeight="1">
      <c r="E641" s="262"/>
    </row>
    <row r="642" spans="5:5" ht="15.75" customHeight="1">
      <c r="E642" s="262"/>
    </row>
    <row r="643" spans="5:5" ht="15.75" customHeight="1">
      <c r="E643" s="262"/>
    </row>
    <row r="644" spans="5:5" ht="15.75" customHeight="1">
      <c r="E644" s="262"/>
    </row>
    <row r="645" spans="5:5" ht="15.75" customHeight="1">
      <c r="E645" s="262"/>
    </row>
    <row r="646" spans="5:5" ht="15.75" customHeight="1">
      <c r="E646" s="262"/>
    </row>
    <row r="647" spans="5:5" ht="15.75" customHeight="1">
      <c r="E647" s="262"/>
    </row>
    <row r="648" spans="5:5" ht="15.75" customHeight="1">
      <c r="E648" s="262"/>
    </row>
    <row r="649" spans="5:5" ht="15.75" customHeight="1">
      <c r="E649" s="262"/>
    </row>
    <row r="650" spans="5:5" ht="15.75" customHeight="1">
      <c r="E650" s="262"/>
    </row>
    <row r="651" spans="5:5" ht="15.75" customHeight="1">
      <c r="E651" s="262"/>
    </row>
    <row r="652" spans="5:5" ht="15.75" customHeight="1">
      <c r="E652" s="262"/>
    </row>
    <row r="653" spans="5:5" ht="15.75" customHeight="1">
      <c r="E653" s="262"/>
    </row>
    <row r="654" spans="5:5" ht="15.75" customHeight="1">
      <c r="E654" s="262"/>
    </row>
    <row r="655" spans="5:5" ht="15.75" customHeight="1">
      <c r="E655" s="262"/>
    </row>
    <row r="656" spans="5:5" ht="15.75" customHeight="1">
      <c r="E656" s="262"/>
    </row>
    <row r="657" spans="5:5" ht="15.75" customHeight="1">
      <c r="E657" s="262"/>
    </row>
    <row r="658" spans="5:5" ht="15.75" customHeight="1">
      <c r="E658" s="262"/>
    </row>
    <row r="659" spans="5:5" ht="15.75" customHeight="1">
      <c r="E659" s="262"/>
    </row>
    <row r="660" spans="5:5" ht="15.75" customHeight="1">
      <c r="E660" s="262"/>
    </row>
    <row r="661" spans="5:5" ht="15.75" customHeight="1">
      <c r="E661" s="262"/>
    </row>
    <row r="662" spans="5:5" ht="15.75" customHeight="1">
      <c r="E662" s="262"/>
    </row>
    <row r="663" spans="5:5" ht="15.75" customHeight="1">
      <c r="E663" s="262"/>
    </row>
    <row r="664" spans="5:5" ht="15.75" customHeight="1">
      <c r="E664" s="262"/>
    </row>
    <row r="665" spans="5:5" ht="15.75" customHeight="1">
      <c r="E665" s="262"/>
    </row>
    <row r="666" spans="5:5" ht="15.75" customHeight="1">
      <c r="E666" s="262"/>
    </row>
    <row r="667" spans="5:5" ht="15.75" customHeight="1">
      <c r="E667" s="262"/>
    </row>
    <row r="668" spans="5:5" ht="15.75" customHeight="1">
      <c r="E668" s="262"/>
    </row>
    <row r="669" spans="5:5" ht="15.75" customHeight="1">
      <c r="E669" s="262"/>
    </row>
    <row r="670" spans="5:5" ht="15.75" customHeight="1">
      <c r="E670" s="262"/>
    </row>
    <row r="671" spans="5:5" ht="15.75" customHeight="1">
      <c r="E671" s="262"/>
    </row>
    <row r="672" spans="5:5" ht="15.75" customHeight="1">
      <c r="E672" s="262"/>
    </row>
    <row r="673" spans="5:5" ht="15.75" customHeight="1">
      <c r="E673" s="262"/>
    </row>
    <row r="674" spans="5:5" ht="15.75" customHeight="1">
      <c r="E674" s="262"/>
    </row>
    <row r="675" spans="5:5" ht="15.75" customHeight="1">
      <c r="E675" s="262"/>
    </row>
    <row r="676" spans="5:5" ht="15.75" customHeight="1">
      <c r="E676" s="262"/>
    </row>
    <row r="677" spans="5:5" ht="15.75" customHeight="1">
      <c r="E677" s="262"/>
    </row>
    <row r="678" spans="5:5" ht="15.75" customHeight="1">
      <c r="E678" s="262"/>
    </row>
    <row r="679" spans="5:5" ht="15.75" customHeight="1">
      <c r="E679" s="262"/>
    </row>
    <row r="680" spans="5:5" ht="15.75" customHeight="1">
      <c r="E680" s="262"/>
    </row>
    <row r="681" spans="5:5" ht="15.75" customHeight="1">
      <c r="E681" s="262"/>
    </row>
    <row r="682" spans="5:5" ht="15.75" customHeight="1">
      <c r="E682" s="262"/>
    </row>
    <row r="683" spans="5:5" ht="15.75" customHeight="1">
      <c r="E683" s="262"/>
    </row>
    <row r="684" spans="5:5" ht="15.75" customHeight="1">
      <c r="E684" s="262"/>
    </row>
    <row r="685" spans="5:5" ht="15.75" customHeight="1">
      <c r="E685" s="262"/>
    </row>
    <row r="686" spans="5:5" ht="15.75" customHeight="1">
      <c r="E686" s="262"/>
    </row>
    <row r="687" spans="5:5" ht="15.75" customHeight="1">
      <c r="E687" s="262"/>
    </row>
    <row r="688" spans="5:5" ht="15.75" customHeight="1">
      <c r="E688" s="262"/>
    </row>
    <row r="689" spans="5:5" ht="15.75" customHeight="1">
      <c r="E689" s="262"/>
    </row>
    <row r="690" spans="5:5" ht="15.75" customHeight="1">
      <c r="E690" s="262"/>
    </row>
    <row r="691" spans="5:5" ht="15.75" customHeight="1">
      <c r="E691" s="262"/>
    </row>
    <row r="692" spans="5:5" ht="15.75" customHeight="1">
      <c r="E692" s="262"/>
    </row>
    <row r="693" spans="5:5" ht="15.75" customHeight="1">
      <c r="E693" s="262"/>
    </row>
    <row r="694" spans="5:5" ht="15.75" customHeight="1">
      <c r="E694" s="262"/>
    </row>
    <row r="695" spans="5:5" ht="15.75" customHeight="1">
      <c r="E695" s="262"/>
    </row>
    <row r="696" spans="5:5" ht="15.75" customHeight="1">
      <c r="E696" s="262"/>
    </row>
    <row r="697" spans="5:5" ht="15.75" customHeight="1">
      <c r="E697" s="262"/>
    </row>
    <row r="698" spans="5:5" ht="15.75" customHeight="1">
      <c r="E698" s="262"/>
    </row>
    <row r="699" spans="5:5" ht="15.75" customHeight="1">
      <c r="E699" s="262"/>
    </row>
    <row r="700" spans="5:5" ht="15.75" customHeight="1">
      <c r="E700" s="262"/>
    </row>
    <row r="701" spans="5:5" ht="15.75" customHeight="1">
      <c r="E701" s="262"/>
    </row>
    <row r="702" spans="5:5" ht="15.75" customHeight="1">
      <c r="E702" s="262"/>
    </row>
    <row r="703" spans="5:5" ht="15.75" customHeight="1">
      <c r="E703" s="262"/>
    </row>
    <row r="704" spans="5:5" ht="15.75" customHeight="1">
      <c r="E704" s="262"/>
    </row>
    <row r="705" spans="5:5" ht="15.75" customHeight="1">
      <c r="E705" s="262"/>
    </row>
    <row r="706" spans="5:5" ht="15.75" customHeight="1">
      <c r="E706" s="262"/>
    </row>
    <row r="707" spans="5:5" ht="15.75" customHeight="1">
      <c r="E707" s="262"/>
    </row>
    <row r="708" spans="5:5" ht="15.75" customHeight="1">
      <c r="E708" s="262"/>
    </row>
    <row r="709" spans="5:5" ht="15.75" customHeight="1">
      <c r="E709" s="262"/>
    </row>
    <row r="710" spans="5:5" ht="15.75" customHeight="1">
      <c r="E710" s="262"/>
    </row>
    <row r="711" spans="5:5" ht="15.75" customHeight="1">
      <c r="E711" s="262"/>
    </row>
    <row r="712" spans="5:5" ht="15.75" customHeight="1">
      <c r="E712" s="262"/>
    </row>
    <row r="713" spans="5:5" ht="15.75" customHeight="1">
      <c r="E713" s="262"/>
    </row>
    <row r="714" spans="5:5" ht="15.75" customHeight="1">
      <c r="E714" s="262"/>
    </row>
    <row r="715" spans="5:5" ht="15.75" customHeight="1">
      <c r="E715" s="262"/>
    </row>
    <row r="716" spans="5:5" ht="15.75" customHeight="1">
      <c r="E716" s="262"/>
    </row>
    <row r="717" spans="5:5" ht="15.75" customHeight="1">
      <c r="E717" s="262"/>
    </row>
    <row r="718" spans="5:5" ht="15.75" customHeight="1">
      <c r="E718" s="262"/>
    </row>
    <row r="719" spans="5:5" ht="15.75" customHeight="1">
      <c r="E719" s="262"/>
    </row>
    <row r="720" spans="5:5" ht="15.75" customHeight="1">
      <c r="E720" s="262"/>
    </row>
    <row r="721" spans="5:5" ht="15.75" customHeight="1">
      <c r="E721" s="262"/>
    </row>
    <row r="722" spans="5:5" ht="15.75" customHeight="1">
      <c r="E722" s="262"/>
    </row>
    <row r="723" spans="5:5" ht="15.75" customHeight="1">
      <c r="E723" s="262"/>
    </row>
    <row r="724" spans="5:5" ht="15.75" customHeight="1">
      <c r="E724" s="262"/>
    </row>
    <row r="725" spans="5:5" ht="15.75" customHeight="1">
      <c r="E725" s="262"/>
    </row>
    <row r="726" spans="5:5" ht="15.75" customHeight="1">
      <c r="E726" s="262"/>
    </row>
    <row r="727" spans="5:5" ht="15.75" customHeight="1">
      <c r="E727" s="262"/>
    </row>
    <row r="728" spans="5:5" ht="15.75" customHeight="1">
      <c r="E728" s="262"/>
    </row>
    <row r="729" spans="5:5" ht="15.75" customHeight="1">
      <c r="E729" s="262"/>
    </row>
    <row r="730" spans="5:5" ht="15.75" customHeight="1">
      <c r="E730" s="262"/>
    </row>
    <row r="731" spans="5:5" ht="15.75" customHeight="1">
      <c r="E731" s="262"/>
    </row>
    <row r="732" spans="5:5" ht="15.75" customHeight="1">
      <c r="E732" s="262"/>
    </row>
    <row r="733" spans="5:5" ht="15.75" customHeight="1">
      <c r="E733" s="262"/>
    </row>
    <row r="734" spans="5:5" ht="15.75" customHeight="1">
      <c r="E734" s="262"/>
    </row>
    <row r="735" spans="5:5" ht="15.75" customHeight="1">
      <c r="E735" s="262"/>
    </row>
    <row r="736" spans="5:5" ht="15.75" customHeight="1">
      <c r="E736" s="262"/>
    </row>
    <row r="737" spans="5:5" ht="15.75" customHeight="1">
      <c r="E737" s="262"/>
    </row>
    <row r="738" spans="5:5" ht="15.75" customHeight="1">
      <c r="E738" s="262"/>
    </row>
    <row r="739" spans="5:5" ht="15.75" customHeight="1">
      <c r="E739" s="262"/>
    </row>
    <row r="740" spans="5:5" ht="15.75" customHeight="1">
      <c r="E740" s="262"/>
    </row>
    <row r="741" spans="5:5" ht="15.75" customHeight="1">
      <c r="E741" s="262"/>
    </row>
    <row r="742" spans="5:5" ht="15.75" customHeight="1">
      <c r="E742" s="262"/>
    </row>
    <row r="743" spans="5:5" ht="15.75" customHeight="1">
      <c r="E743" s="262"/>
    </row>
    <row r="744" spans="5:5" ht="15.75" customHeight="1">
      <c r="E744" s="262"/>
    </row>
    <row r="745" spans="5:5" ht="15.75" customHeight="1">
      <c r="E745" s="262"/>
    </row>
    <row r="746" spans="5:5" ht="15.75" customHeight="1">
      <c r="E746" s="262"/>
    </row>
    <row r="747" spans="5:5" ht="15.75" customHeight="1">
      <c r="E747" s="262"/>
    </row>
    <row r="748" spans="5:5" ht="15.75" customHeight="1">
      <c r="E748" s="262"/>
    </row>
    <row r="749" spans="5:5" ht="15.75" customHeight="1">
      <c r="E749" s="262"/>
    </row>
    <row r="750" spans="5:5" ht="15.75" customHeight="1">
      <c r="E750" s="262"/>
    </row>
    <row r="751" spans="5:5" ht="15.75" customHeight="1">
      <c r="E751" s="262"/>
    </row>
    <row r="752" spans="5:5" ht="15.75" customHeight="1">
      <c r="E752" s="262"/>
    </row>
    <row r="753" spans="5:5" ht="15.75" customHeight="1">
      <c r="E753" s="262"/>
    </row>
    <row r="754" spans="5:5" ht="15.75" customHeight="1">
      <c r="E754" s="262"/>
    </row>
    <row r="755" spans="5:5" ht="15.75" customHeight="1">
      <c r="E755" s="262"/>
    </row>
    <row r="756" spans="5:5" ht="15.75" customHeight="1">
      <c r="E756" s="262"/>
    </row>
    <row r="757" spans="5:5" ht="15.75" customHeight="1">
      <c r="E757" s="262"/>
    </row>
    <row r="758" spans="5:5" ht="15.75" customHeight="1">
      <c r="E758" s="262"/>
    </row>
    <row r="759" spans="5:5" ht="15.75" customHeight="1">
      <c r="E759" s="262"/>
    </row>
    <row r="760" spans="5:5" ht="15.75" customHeight="1">
      <c r="E760" s="262"/>
    </row>
    <row r="761" spans="5:5" ht="15.75" customHeight="1">
      <c r="E761" s="262"/>
    </row>
    <row r="762" spans="5:5" ht="15.75" customHeight="1">
      <c r="E762" s="262"/>
    </row>
    <row r="763" spans="5:5" ht="15.75" customHeight="1">
      <c r="E763" s="262"/>
    </row>
    <row r="764" spans="5:5" ht="15.75" customHeight="1">
      <c r="E764" s="262"/>
    </row>
    <row r="765" spans="5:5" ht="15.75" customHeight="1">
      <c r="E765" s="262"/>
    </row>
    <row r="766" spans="5:5" ht="15.75" customHeight="1">
      <c r="E766" s="262"/>
    </row>
    <row r="767" spans="5:5" ht="15.75" customHeight="1">
      <c r="E767" s="262"/>
    </row>
    <row r="768" spans="5:5" ht="15.75" customHeight="1">
      <c r="E768" s="262"/>
    </row>
    <row r="769" spans="5:5" ht="15.75" customHeight="1">
      <c r="E769" s="262"/>
    </row>
    <row r="770" spans="5:5" ht="15.75" customHeight="1">
      <c r="E770" s="262"/>
    </row>
    <row r="771" spans="5:5" ht="15.75" customHeight="1">
      <c r="E771" s="262"/>
    </row>
    <row r="772" spans="5:5" ht="15.75" customHeight="1">
      <c r="E772" s="262"/>
    </row>
    <row r="773" spans="5:5" ht="15.75" customHeight="1">
      <c r="E773" s="262"/>
    </row>
    <row r="774" spans="5:5" ht="15.75" customHeight="1">
      <c r="E774" s="262"/>
    </row>
    <row r="775" spans="5:5" ht="15.75" customHeight="1">
      <c r="E775" s="262"/>
    </row>
    <row r="776" spans="5:5" ht="15.75" customHeight="1">
      <c r="E776" s="262"/>
    </row>
    <row r="777" spans="5:5" ht="15.75" customHeight="1">
      <c r="E777" s="262"/>
    </row>
    <row r="778" spans="5:5" ht="15.75" customHeight="1">
      <c r="E778" s="262"/>
    </row>
    <row r="779" spans="5:5" ht="15.75" customHeight="1">
      <c r="E779" s="262"/>
    </row>
    <row r="780" spans="5:5" ht="15.75" customHeight="1">
      <c r="E780" s="262"/>
    </row>
    <row r="781" spans="5:5" ht="15.75" customHeight="1">
      <c r="E781" s="262"/>
    </row>
    <row r="782" spans="5:5" ht="15.75" customHeight="1">
      <c r="E782" s="262"/>
    </row>
    <row r="783" spans="5:5" ht="15.75" customHeight="1">
      <c r="E783" s="262"/>
    </row>
    <row r="784" spans="5:5" ht="15.75" customHeight="1">
      <c r="E784" s="262"/>
    </row>
    <row r="785" spans="5:5" ht="15.75" customHeight="1">
      <c r="E785" s="262"/>
    </row>
    <row r="786" spans="5:5" ht="15.75" customHeight="1">
      <c r="E786" s="262"/>
    </row>
    <row r="787" spans="5:5" ht="15.75" customHeight="1">
      <c r="E787" s="262"/>
    </row>
    <row r="788" spans="5:5" ht="15.75" customHeight="1">
      <c r="E788" s="262"/>
    </row>
    <row r="789" spans="5:5" ht="15.75" customHeight="1">
      <c r="E789" s="262"/>
    </row>
    <row r="790" spans="5:5" ht="15.75" customHeight="1">
      <c r="E790" s="262"/>
    </row>
    <row r="791" spans="5:5" ht="15.75" customHeight="1">
      <c r="E791" s="262"/>
    </row>
    <row r="792" spans="5:5" ht="15.75" customHeight="1">
      <c r="E792" s="262"/>
    </row>
    <row r="793" spans="5:5" ht="15.75" customHeight="1">
      <c r="E793" s="262"/>
    </row>
    <row r="794" spans="5:5" ht="15.75" customHeight="1">
      <c r="E794" s="262"/>
    </row>
    <row r="795" spans="5:5" ht="15.75" customHeight="1">
      <c r="E795" s="262"/>
    </row>
    <row r="796" spans="5:5" ht="15.75" customHeight="1">
      <c r="E796" s="262"/>
    </row>
    <row r="797" spans="5:5" ht="15.75" customHeight="1">
      <c r="E797" s="262"/>
    </row>
    <row r="798" spans="5:5" ht="15.75" customHeight="1">
      <c r="E798" s="262"/>
    </row>
    <row r="799" spans="5:5" ht="15.75" customHeight="1">
      <c r="E799" s="262"/>
    </row>
    <row r="800" spans="5:5" ht="15.75" customHeight="1">
      <c r="E800" s="262"/>
    </row>
    <row r="801" spans="5:5" ht="15.75" customHeight="1">
      <c r="E801" s="262"/>
    </row>
    <row r="802" spans="5:5" ht="15.75" customHeight="1">
      <c r="E802" s="262"/>
    </row>
    <row r="803" spans="5:5" ht="15.75" customHeight="1">
      <c r="E803" s="262"/>
    </row>
    <row r="804" spans="5:5" ht="15.75" customHeight="1">
      <c r="E804" s="262"/>
    </row>
    <row r="805" spans="5:5" ht="15.75" customHeight="1">
      <c r="E805" s="262"/>
    </row>
    <row r="806" spans="5:5" ht="15.75" customHeight="1">
      <c r="E806" s="262"/>
    </row>
    <row r="807" spans="5:5" ht="15.75" customHeight="1">
      <c r="E807" s="262"/>
    </row>
    <row r="808" spans="5:5" ht="15.75" customHeight="1">
      <c r="E808" s="262"/>
    </row>
    <row r="809" spans="5:5" ht="15.75" customHeight="1">
      <c r="E809" s="262"/>
    </row>
    <row r="810" spans="5:5" ht="15.75" customHeight="1">
      <c r="E810" s="262"/>
    </row>
    <row r="811" spans="5:5" ht="15.75" customHeight="1">
      <c r="E811" s="262"/>
    </row>
    <row r="812" spans="5:5" ht="15.75" customHeight="1">
      <c r="E812" s="262"/>
    </row>
    <row r="813" spans="5:5" ht="15.75" customHeight="1">
      <c r="E813" s="262"/>
    </row>
    <row r="814" spans="5:5" ht="15.75" customHeight="1">
      <c r="E814" s="262"/>
    </row>
    <row r="815" spans="5:5" ht="15.75" customHeight="1">
      <c r="E815" s="262"/>
    </row>
    <row r="816" spans="5:5" ht="15.75" customHeight="1">
      <c r="E816" s="262"/>
    </row>
    <row r="817" spans="5:5" ht="15.75" customHeight="1">
      <c r="E817" s="262"/>
    </row>
    <row r="818" spans="5:5" ht="15.75" customHeight="1">
      <c r="E818" s="262"/>
    </row>
    <row r="819" spans="5:5" ht="15.75" customHeight="1">
      <c r="E819" s="262"/>
    </row>
    <row r="820" spans="5:5" ht="15.75" customHeight="1">
      <c r="E820" s="262"/>
    </row>
    <row r="821" spans="5:5" ht="15.75" customHeight="1">
      <c r="E821" s="262"/>
    </row>
    <row r="822" spans="5:5" ht="15.75" customHeight="1">
      <c r="E822" s="262"/>
    </row>
    <row r="823" spans="5:5" ht="15.75" customHeight="1">
      <c r="E823" s="262"/>
    </row>
    <row r="824" spans="5:5" ht="15.75" customHeight="1">
      <c r="E824" s="262"/>
    </row>
    <row r="825" spans="5:5" ht="15.75" customHeight="1">
      <c r="E825" s="262"/>
    </row>
    <row r="826" spans="5:5" ht="15.75" customHeight="1">
      <c r="E826" s="262"/>
    </row>
    <row r="827" spans="5:5" ht="15.75" customHeight="1">
      <c r="E827" s="262"/>
    </row>
    <row r="828" spans="5:5" ht="15.75" customHeight="1">
      <c r="E828" s="262"/>
    </row>
    <row r="829" spans="5:5" ht="15.75" customHeight="1">
      <c r="E829" s="262"/>
    </row>
    <row r="830" spans="5:5" ht="15.75" customHeight="1">
      <c r="E830" s="262"/>
    </row>
    <row r="831" spans="5:5" ht="15.75" customHeight="1">
      <c r="E831" s="262"/>
    </row>
    <row r="832" spans="5:5" ht="15.75" customHeight="1">
      <c r="E832" s="262"/>
    </row>
    <row r="833" spans="5:5" ht="15.75" customHeight="1">
      <c r="E833" s="262"/>
    </row>
    <row r="834" spans="5:5" ht="15.75" customHeight="1">
      <c r="E834" s="262"/>
    </row>
    <row r="835" spans="5:5" ht="15.75" customHeight="1">
      <c r="E835" s="262"/>
    </row>
    <row r="836" spans="5:5" ht="15.75" customHeight="1">
      <c r="E836" s="262"/>
    </row>
    <row r="837" spans="5:5" ht="15.75" customHeight="1">
      <c r="E837" s="262"/>
    </row>
    <row r="838" spans="5:5" ht="15.75" customHeight="1">
      <c r="E838" s="262"/>
    </row>
    <row r="839" spans="5:5" ht="15.75" customHeight="1">
      <c r="E839" s="262"/>
    </row>
    <row r="840" spans="5:5" ht="15.75" customHeight="1">
      <c r="E840" s="262"/>
    </row>
    <row r="841" spans="5:5" ht="15.75" customHeight="1">
      <c r="E841" s="262"/>
    </row>
    <row r="842" spans="5:5" ht="15.75" customHeight="1">
      <c r="E842" s="262"/>
    </row>
    <row r="843" spans="5:5" ht="15.75" customHeight="1">
      <c r="E843" s="262"/>
    </row>
    <row r="844" spans="5:5" ht="15.75" customHeight="1">
      <c r="E844" s="262"/>
    </row>
    <row r="845" spans="5:5" ht="15.75" customHeight="1">
      <c r="E845" s="262"/>
    </row>
    <row r="846" spans="5:5" ht="15.75" customHeight="1">
      <c r="E846" s="262"/>
    </row>
    <row r="847" spans="5:5" ht="15.75" customHeight="1">
      <c r="E847" s="262"/>
    </row>
    <row r="848" spans="5:5" ht="15.75" customHeight="1">
      <c r="E848" s="262"/>
    </row>
    <row r="849" spans="5:5" ht="15.75" customHeight="1">
      <c r="E849" s="262"/>
    </row>
    <row r="850" spans="5:5" ht="15.75" customHeight="1">
      <c r="E850" s="262"/>
    </row>
    <row r="851" spans="5:5" ht="15.75" customHeight="1">
      <c r="E851" s="262"/>
    </row>
    <row r="852" spans="5:5" ht="15.75" customHeight="1">
      <c r="E852" s="262"/>
    </row>
    <row r="853" spans="5:5" ht="15.75" customHeight="1">
      <c r="E853" s="262"/>
    </row>
    <row r="854" spans="5:5" ht="15.75" customHeight="1">
      <c r="E854" s="262"/>
    </row>
    <row r="855" spans="5:5" ht="15.75" customHeight="1">
      <c r="E855" s="262"/>
    </row>
    <row r="856" spans="5:5" ht="15.75" customHeight="1">
      <c r="E856" s="262"/>
    </row>
    <row r="857" spans="5:5" ht="15.75" customHeight="1">
      <c r="E857" s="262"/>
    </row>
    <row r="858" spans="5:5" ht="15.75" customHeight="1">
      <c r="E858" s="262"/>
    </row>
    <row r="859" spans="5:5" ht="15.75" customHeight="1">
      <c r="E859" s="262"/>
    </row>
    <row r="860" spans="5:5" ht="15.75" customHeight="1">
      <c r="E860" s="262"/>
    </row>
    <row r="861" spans="5:5" ht="15.75" customHeight="1">
      <c r="E861" s="262"/>
    </row>
    <row r="862" spans="5:5" ht="15.75" customHeight="1">
      <c r="E862" s="262"/>
    </row>
    <row r="863" spans="5:5" ht="15.75" customHeight="1">
      <c r="E863" s="262"/>
    </row>
    <row r="864" spans="5:5" ht="15.75" customHeight="1">
      <c r="E864" s="262"/>
    </row>
    <row r="865" spans="5:5" ht="15.75" customHeight="1">
      <c r="E865" s="262"/>
    </row>
    <row r="866" spans="5:5" ht="15.75" customHeight="1">
      <c r="E866" s="262"/>
    </row>
    <row r="867" spans="5:5" ht="15.75" customHeight="1">
      <c r="E867" s="262"/>
    </row>
    <row r="868" spans="5:5" ht="15.75" customHeight="1">
      <c r="E868" s="262"/>
    </row>
    <row r="869" spans="5:5" ht="15.75" customHeight="1">
      <c r="E869" s="262"/>
    </row>
    <row r="870" spans="5:5" ht="15.75" customHeight="1">
      <c r="E870" s="262"/>
    </row>
    <row r="871" spans="5:5" ht="15.75" customHeight="1">
      <c r="E871" s="262"/>
    </row>
    <row r="872" spans="5:5" ht="15.75" customHeight="1">
      <c r="E872" s="262"/>
    </row>
    <row r="873" spans="5:5" ht="15.75" customHeight="1">
      <c r="E873" s="262"/>
    </row>
    <row r="874" spans="5:5" ht="15.75" customHeight="1">
      <c r="E874" s="262"/>
    </row>
    <row r="875" spans="5:5" ht="15.75" customHeight="1">
      <c r="E875" s="262"/>
    </row>
    <row r="876" spans="5:5" ht="15.75" customHeight="1">
      <c r="E876" s="262"/>
    </row>
    <row r="877" spans="5:5" ht="15.75" customHeight="1">
      <c r="E877" s="262"/>
    </row>
    <row r="878" spans="5:5" ht="15.75" customHeight="1">
      <c r="E878" s="262"/>
    </row>
    <row r="879" spans="5:5" ht="15.75" customHeight="1">
      <c r="E879" s="262"/>
    </row>
    <row r="880" spans="5:5" ht="15.75" customHeight="1">
      <c r="E880" s="262"/>
    </row>
    <row r="881" spans="5:5" ht="15.75" customHeight="1">
      <c r="E881" s="262"/>
    </row>
    <row r="882" spans="5:5" ht="15.75" customHeight="1">
      <c r="E882" s="262"/>
    </row>
    <row r="883" spans="5:5" ht="15.75" customHeight="1">
      <c r="E883" s="262"/>
    </row>
    <row r="884" spans="5:5" ht="15.75" customHeight="1">
      <c r="E884" s="262"/>
    </row>
    <row r="885" spans="5:5" ht="15.75" customHeight="1">
      <c r="E885" s="262"/>
    </row>
    <row r="886" spans="5:5" ht="15.75" customHeight="1">
      <c r="E886" s="262"/>
    </row>
    <row r="887" spans="5:5" ht="15.75" customHeight="1">
      <c r="E887" s="262"/>
    </row>
    <row r="888" spans="5:5" ht="15.75" customHeight="1">
      <c r="E888" s="262"/>
    </row>
    <row r="889" spans="5:5" ht="15.75" customHeight="1">
      <c r="E889" s="262"/>
    </row>
    <row r="890" spans="5:5" ht="15.75" customHeight="1">
      <c r="E890" s="262"/>
    </row>
    <row r="891" spans="5:5" ht="15.75" customHeight="1">
      <c r="E891" s="262"/>
    </row>
    <row r="892" spans="5:5" ht="15.75" customHeight="1">
      <c r="E892" s="262"/>
    </row>
    <row r="893" spans="5:5" ht="15.75" customHeight="1">
      <c r="E893" s="262"/>
    </row>
    <row r="894" spans="5:5" ht="15.75" customHeight="1">
      <c r="E894" s="262"/>
    </row>
    <row r="895" spans="5:5" ht="15.75" customHeight="1">
      <c r="E895" s="262"/>
    </row>
    <row r="896" spans="5:5" ht="15.75" customHeight="1">
      <c r="E896" s="262"/>
    </row>
    <row r="897" spans="5:5" ht="15.75" customHeight="1">
      <c r="E897" s="262"/>
    </row>
    <row r="898" spans="5:5" ht="15.75" customHeight="1">
      <c r="E898" s="262"/>
    </row>
    <row r="899" spans="5:5" ht="15.75" customHeight="1">
      <c r="E899" s="262"/>
    </row>
    <row r="900" spans="5:5" ht="15.75" customHeight="1">
      <c r="E900" s="262"/>
    </row>
    <row r="901" spans="5:5" ht="15.75" customHeight="1">
      <c r="E901" s="262"/>
    </row>
    <row r="902" spans="5:5" ht="15.75" customHeight="1">
      <c r="E902" s="262"/>
    </row>
    <row r="903" spans="5:5" ht="15.75" customHeight="1">
      <c r="E903" s="262"/>
    </row>
    <row r="904" spans="5:5" ht="15.75" customHeight="1">
      <c r="E904" s="262"/>
    </row>
    <row r="905" spans="5:5" ht="15.75" customHeight="1">
      <c r="E905" s="262"/>
    </row>
    <row r="906" spans="5:5" ht="15.75" customHeight="1">
      <c r="E906" s="262"/>
    </row>
    <row r="907" spans="5:5" ht="15.75" customHeight="1">
      <c r="E907" s="262"/>
    </row>
    <row r="908" spans="5:5" ht="15.75" customHeight="1">
      <c r="E908" s="262"/>
    </row>
    <row r="909" spans="5:5" ht="15.75" customHeight="1">
      <c r="E909" s="262"/>
    </row>
    <row r="910" spans="5:5" ht="15.75" customHeight="1">
      <c r="E910" s="262"/>
    </row>
    <row r="911" spans="5:5" ht="15.75" customHeight="1">
      <c r="E911" s="262"/>
    </row>
    <row r="912" spans="5:5" ht="15.75" customHeight="1">
      <c r="E912" s="262"/>
    </row>
    <row r="913" spans="5:5" ht="15.75" customHeight="1">
      <c r="E913" s="262"/>
    </row>
    <row r="914" spans="5:5" ht="15.75" customHeight="1">
      <c r="E914" s="262"/>
    </row>
    <row r="915" spans="5:5" ht="15.75" customHeight="1">
      <c r="E915" s="262"/>
    </row>
    <row r="916" spans="5:5" ht="15.75" customHeight="1">
      <c r="E916" s="262"/>
    </row>
    <row r="917" spans="5:5" ht="15.75" customHeight="1">
      <c r="E917" s="262"/>
    </row>
    <row r="918" spans="5:5" ht="15.75" customHeight="1">
      <c r="E918" s="262"/>
    </row>
    <row r="919" spans="5:5" ht="15.75" customHeight="1">
      <c r="E919" s="262"/>
    </row>
    <row r="920" spans="5:5" ht="15.75" customHeight="1">
      <c r="E920" s="262"/>
    </row>
    <row r="921" spans="5:5" ht="15.75" customHeight="1">
      <c r="E921" s="262"/>
    </row>
    <row r="922" spans="5:5" ht="15.75" customHeight="1">
      <c r="E922" s="262"/>
    </row>
    <row r="923" spans="5:5" ht="15.75" customHeight="1">
      <c r="E923" s="262"/>
    </row>
    <row r="924" spans="5:5" ht="15.75" customHeight="1">
      <c r="E924" s="262"/>
    </row>
    <row r="925" spans="5:5" ht="15.75" customHeight="1">
      <c r="E925" s="262"/>
    </row>
    <row r="926" spans="5:5" ht="15.75" customHeight="1">
      <c r="E926" s="262"/>
    </row>
    <row r="927" spans="5:5" ht="15.75" customHeight="1">
      <c r="E927" s="262"/>
    </row>
    <row r="928" spans="5:5" ht="15.75" customHeight="1">
      <c r="E928" s="262"/>
    </row>
    <row r="929" spans="5:5" ht="15.75" customHeight="1">
      <c r="E929" s="262"/>
    </row>
    <row r="930" spans="5:5" ht="15.75" customHeight="1">
      <c r="E930" s="262"/>
    </row>
    <row r="931" spans="5:5" ht="15.75" customHeight="1">
      <c r="E931" s="262"/>
    </row>
    <row r="932" spans="5:5" ht="15.75" customHeight="1">
      <c r="E932" s="262"/>
    </row>
    <row r="933" spans="5:5" ht="15.75" customHeight="1">
      <c r="E933" s="262"/>
    </row>
    <row r="934" spans="5:5" ht="15.75" customHeight="1">
      <c r="E934" s="262"/>
    </row>
    <row r="935" spans="5:5" ht="15.75" customHeight="1">
      <c r="E935" s="262"/>
    </row>
    <row r="936" spans="5:5" ht="15.75" customHeight="1">
      <c r="E936" s="262"/>
    </row>
    <row r="937" spans="5:5" ht="15.75" customHeight="1">
      <c r="E937" s="262"/>
    </row>
    <row r="938" spans="5:5" ht="15.75" customHeight="1">
      <c r="E938" s="262"/>
    </row>
    <row r="939" spans="5:5" ht="15.75" customHeight="1">
      <c r="E939" s="262"/>
    </row>
    <row r="940" spans="5:5" ht="15.75" customHeight="1">
      <c r="E940" s="262"/>
    </row>
    <row r="941" spans="5:5" ht="15.75" customHeight="1">
      <c r="E941" s="262"/>
    </row>
    <row r="942" spans="5:5" ht="15.75" customHeight="1">
      <c r="E942" s="262"/>
    </row>
    <row r="943" spans="5:5" ht="15.75" customHeight="1">
      <c r="E943" s="262"/>
    </row>
    <row r="944" spans="5:5" ht="15.75" customHeight="1">
      <c r="E944" s="262"/>
    </row>
    <row r="945" spans="5:5" ht="15.75" customHeight="1">
      <c r="E945" s="262"/>
    </row>
    <row r="946" spans="5:5" ht="15.75" customHeight="1">
      <c r="E946" s="262"/>
    </row>
    <row r="947" spans="5:5" ht="15.75" customHeight="1">
      <c r="E947" s="262"/>
    </row>
    <row r="948" spans="5:5" ht="15.75" customHeight="1">
      <c r="E948" s="262"/>
    </row>
    <row r="949" spans="5:5" ht="15.75" customHeight="1">
      <c r="E949" s="262"/>
    </row>
    <row r="950" spans="5:5" ht="15.75" customHeight="1">
      <c r="E950" s="262"/>
    </row>
    <row r="951" spans="5:5" ht="15.75" customHeight="1">
      <c r="E951" s="262"/>
    </row>
    <row r="952" spans="5:5" ht="15.75" customHeight="1">
      <c r="E952" s="262"/>
    </row>
    <row r="953" spans="5:5" ht="15.75" customHeight="1">
      <c r="E953" s="262"/>
    </row>
    <row r="954" spans="5:5" ht="15.75" customHeight="1">
      <c r="E954" s="262"/>
    </row>
    <row r="955" spans="5:5" ht="15.75" customHeight="1">
      <c r="E955" s="262"/>
    </row>
    <row r="956" spans="5:5" ht="15.75" customHeight="1">
      <c r="E956" s="262"/>
    </row>
    <row r="957" spans="5:5" ht="15.75" customHeight="1">
      <c r="E957" s="262"/>
    </row>
    <row r="958" spans="5:5" ht="15.75" customHeight="1">
      <c r="E958" s="262"/>
    </row>
    <row r="959" spans="5:5" ht="15.75" customHeight="1">
      <c r="E959" s="262"/>
    </row>
    <row r="960" spans="5:5" ht="15.75" customHeight="1">
      <c r="E960" s="262"/>
    </row>
    <row r="961" spans="5:5" ht="15.75" customHeight="1">
      <c r="E961" s="262"/>
    </row>
    <row r="962" spans="5:5" ht="15.75" customHeight="1">
      <c r="E962" s="262"/>
    </row>
    <row r="963" spans="5:5" ht="15.75" customHeight="1">
      <c r="E963" s="262"/>
    </row>
    <row r="964" spans="5:5" ht="15.75" customHeight="1">
      <c r="E964" s="262"/>
    </row>
    <row r="965" spans="5:5" ht="15.75" customHeight="1">
      <c r="E965" s="262"/>
    </row>
    <row r="966" spans="5:5" ht="15.75" customHeight="1">
      <c r="E966" s="262"/>
    </row>
    <row r="967" spans="5:5" ht="15.75" customHeight="1">
      <c r="E967" s="262"/>
    </row>
    <row r="968" spans="5:5" ht="15.75" customHeight="1">
      <c r="E968" s="262"/>
    </row>
    <row r="969" spans="5:5" ht="15.75" customHeight="1">
      <c r="E969" s="262"/>
    </row>
    <row r="970" spans="5:5" ht="15.75" customHeight="1">
      <c r="E970" s="262"/>
    </row>
    <row r="971" spans="5:5" ht="15.75" customHeight="1">
      <c r="E971" s="262"/>
    </row>
    <row r="972" spans="5:5" ht="15.75" customHeight="1">
      <c r="E972" s="262"/>
    </row>
    <row r="973" spans="5:5" ht="15.75" customHeight="1">
      <c r="E973" s="262"/>
    </row>
    <row r="974" spans="5:5" ht="15.75" customHeight="1">
      <c r="E974" s="262"/>
    </row>
    <row r="975" spans="5:5" ht="15.75" customHeight="1">
      <c r="E975" s="262"/>
    </row>
    <row r="976" spans="5:5" ht="15.75" customHeight="1">
      <c r="E976" s="262"/>
    </row>
    <row r="977" spans="5:5" ht="15.75" customHeight="1">
      <c r="E977" s="262"/>
    </row>
    <row r="978" spans="5:5" ht="15.75" customHeight="1">
      <c r="E978" s="262"/>
    </row>
    <row r="979" spans="5:5" ht="15.75" customHeight="1">
      <c r="E979" s="262"/>
    </row>
    <row r="980" spans="5:5" ht="15.75" customHeight="1">
      <c r="E980" s="262"/>
    </row>
    <row r="981" spans="5:5" ht="15.75" customHeight="1">
      <c r="E981" s="262"/>
    </row>
    <row r="982" spans="5:5" ht="15.75" customHeight="1">
      <c r="E982" s="262"/>
    </row>
    <row r="983" spans="5:5" ht="15.75" customHeight="1">
      <c r="E983" s="262"/>
    </row>
    <row r="984" spans="5:5" ht="15.75" customHeight="1">
      <c r="E984" s="262"/>
    </row>
    <row r="985" spans="5:5" ht="15.75" customHeight="1">
      <c r="E985" s="262"/>
    </row>
    <row r="986" spans="5:5" ht="15.75" customHeight="1">
      <c r="E986" s="262"/>
    </row>
    <row r="987" spans="5:5" ht="15.75" customHeight="1">
      <c r="E987" s="262"/>
    </row>
    <row r="988" spans="5:5" ht="15.75" customHeight="1">
      <c r="E988" s="262"/>
    </row>
    <row r="989" spans="5:5" ht="15.75" customHeight="1">
      <c r="E989" s="262"/>
    </row>
    <row r="990" spans="5:5" ht="15.75" customHeight="1">
      <c r="E990" s="262"/>
    </row>
    <row r="991" spans="5:5" ht="15.75" customHeight="1">
      <c r="E991" s="262"/>
    </row>
    <row r="992" spans="5:5" ht="15.75" customHeight="1">
      <c r="E992" s="262"/>
    </row>
    <row r="993" spans="5:5" ht="15.75" customHeight="1">
      <c r="E993" s="262"/>
    </row>
    <row r="994" spans="5:5" ht="15.75" customHeight="1">
      <c r="E994" s="262"/>
    </row>
    <row r="995" spans="5:5" ht="15.75" customHeight="1">
      <c r="E995" s="262"/>
    </row>
    <row r="996" spans="5:5" ht="15.75" customHeight="1">
      <c r="E996" s="262"/>
    </row>
    <row r="997" spans="5:5" ht="15.75" customHeight="1">
      <c r="E997" s="262"/>
    </row>
    <row r="998" spans="5:5" ht="15.75" customHeight="1">
      <c r="E998" s="262"/>
    </row>
    <row r="999" spans="5:5" ht="15.75" customHeight="1">
      <c r="E999" s="262"/>
    </row>
    <row r="1000" spans="5:5" ht="15.75" customHeight="1">
      <c r="E1000" s="262"/>
    </row>
  </sheetData>
  <autoFilter ref="A4:G335" xr:uid="{00000000-0009-0000-0000-000002000000}"/>
  <mergeCells count="1">
    <mergeCell ref="A3:E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1000"/>
  <sheetViews>
    <sheetView workbookViewId="0">
      <selection activeCell="AB2" sqref="AB2:AB11"/>
    </sheetView>
  </sheetViews>
  <sheetFormatPr defaultColWidth="12.5703125" defaultRowHeight="15" customHeight="1"/>
  <cols>
    <col min="1" max="1" width="18.7109375" bestFit="1" customWidth="1"/>
    <col min="2" max="15" width="5" bestFit="1" customWidth="1"/>
    <col min="16" max="27" width="5" style="50" customWidth="1"/>
    <col min="28" max="28" width="7.85546875" bestFit="1" customWidth="1"/>
    <col min="29" max="38" width="11" customWidth="1"/>
  </cols>
  <sheetData>
    <row r="1" spans="1:28" ht="15.75" customHeight="1">
      <c r="A1" s="15" t="s">
        <v>81</v>
      </c>
      <c r="B1" s="67">
        <v>1</v>
      </c>
      <c r="C1" s="67">
        <v>2</v>
      </c>
      <c r="D1" s="67">
        <v>3</v>
      </c>
      <c r="E1" s="67">
        <v>4</v>
      </c>
      <c r="F1" s="67">
        <v>5</v>
      </c>
      <c r="G1" s="67">
        <v>6</v>
      </c>
      <c r="H1" s="67">
        <v>7</v>
      </c>
      <c r="I1" s="67">
        <v>8</v>
      </c>
      <c r="J1" s="67">
        <v>9</v>
      </c>
      <c r="K1" s="67">
        <v>10</v>
      </c>
      <c r="L1" s="68">
        <v>11</v>
      </c>
      <c r="M1" s="67">
        <v>12</v>
      </c>
      <c r="N1" s="67">
        <v>13</v>
      </c>
      <c r="O1" s="67">
        <v>14</v>
      </c>
      <c r="P1" s="69">
        <v>15</v>
      </c>
      <c r="Q1" s="69">
        <v>16</v>
      </c>
      <c r="R1" s="69">
        <v>17</v>
      </c>
      <c r="S1" s="69">
        <v>18</v>
      </c>
      <c r="T1" s="69">
        <v>19</v>
      </c>
      <c r="U1" s="69">
        <v>20</v>
      </c>
      <c r="V1" s="69">
        <v>21</v>
      </c>
      <c r="W1" s="69">
        <v>22</v>
      </c>
      <c r="X1" s="69">
        <v>23</v>
      </c>
      <c r="Y1" s="69">
        <v>24</v>
      </c>
      <c r="Z1" s="69">
        <v>25</v>
      </c>
      <c r="AA1" s="69">
        <v>26</v>
      </c>
      <c r="AB1" s="16" t="s">
        <v>17</v>
      </c>
    </row>
    <row r="2" spans="1:28" ht="15.75" customHeight="1">
      <c r="A2" s="17" t="s">
        <v>49</v>
      </c>
      <c r="B2" s="18">
        <f>SUMIFS('Кабельный журнал'!B5:B512,'Кабельный журнал'!A5:A512,"SM1 (патчкорд)",'Кабельный журнал'!E5:E512,1)</f>
        <v>1030</v>
      </c>
      <c r="C2" s="18">
        <f>SUMIFS('Кабельный журнал'!$B$5:$B$512,'Кабельный журнал'!$A$5:$A$512,"SM1 (патчкорд)",'Кабельный журнал'!$E$5:$E$512,C1)</f>
        <v>920</v>
      </c>
      <c r="D2" s="18">
        <f>SUMIFS('Кабельный журнал'!$B$5:$B$512,'Кабельный журнал'!$A$5:$A$512,"SM1 (патчкорд)",'Кабельный журнал'!$E$5:$E$512,D1)</f>
        <v>1440</v>
      </c>
      <c r="E2" s="18">
        <f>SUMIFS('Кабельный журнал'!$B$5:$B$512,'Кабельный журнал'!$A$5:$A$512,"SM1 (патчкорд)",'Кабельный журнал'!$E$5:$E$512,E1)</f>
        <v>1000</v>
      </c>
      <c r="F2" s="18">
        <f>SUMIFS('Кабельный журнал'!$B$5:$B$512,'Кабельный журнал'!$A$5:$A$512,"SM1 (патчкорд)",'Кабельный журнал'!$E$5:$E$512,F1)</f>
        <v>1240</v>
      </c>
      <c r="G2" s="18">
        <f>SUMIFS('Кабельный журнал'!$B$5:$B$512,'Кабельный журнал'!$A$5:$A$512,"SM1 (патчкорд)",'Кабельный журнал'!$E$5:$E$512,G1)</f>
        <v>990</v>
      </c>
      <c r="H2" s="18">
        <f>SUMIFS('Кабельный журнал'!$B$5:$B$512,'Кабельный журнал'!$A$5:$A$512,"SM1 (патчкорд)",'Кабельный журнал'!$E$5:$E$512,H1)</f>
        <v>1000</v>
      </c>
      <c r="I2" s="18">
        <f>SUMIFS('Кабельный журнал'!$B$5:$B$512,'Кабельный журнал'!$A$5:$A$512,"SM1 (патчкорд)",'Кабельный журнал'!$E$5:$E$512,I1)</f>
        <v>890</v>
      </c>
      <c r="J2" s="18">
        <f>SUMIFS('Кабельный журнал'!$B$5:$B$512,'Кабельный журнал'!$A$5:$A$512,"SM1 (патчкорд)",'Кабельный журнал'!$E$5:$E$512,J1)</f>
        <v>985</v>
      </c>
      <c r="K2" s="18">
        <f>SUMIFS('Кабельный журнал'!$B$5:$B$512,'Кабельный журнал'!$A$5:$A$512,"SM1 (патчкорд)",'Кабельный журнал'!$E$5:$E$512,K1)</f>
        <v>1330</v>
      </c>
      <c r="L2" s="18">
        <f>SUMIFS('Кабельный журнал'!$B$5:$B$512,'Кабельный журнал'!$A$5:$A$512,"SM1 (патчкорд)",'Кабельный журнал'!$E$5:$E$512,L1)</f>
        <v>1240</v>
      </c>
      <c r="M2" s="18">
        <f>SUMIFS('Кабельный журнал'!$B$5:$B$512,'Кабельный журнал'!$A$5:$A$512,"SM1 (патчкорд)",'Кабельный журнал'!$E$5:$E$512,M1)</f>
        <v>1490</v>
      </c>
      <c r="N2" s="18">
        <f>SUMIFS('Кабельный журнал'!$B$5:$B$512,'Кабельный журнал'!$A$5:$A$512,"SM1 (патчкорд)",'Кабельный журнал'!$E$5:$E$512,N1)</f>
        <v>1355</v>
      </c>
      <c r="O2" s="18">
        <f>SUMIFS('Кабельный журнал'!$B$5:$B$512,'Кабельный журнал'!$A$5:$A$512,"SM1 (патчкорд)",'Кабельный журнал'!$E$5:$E$512,O1)</f>
        <v>1400</v>
      </c>
      <c r="P2" s="18">
        <f>SUMIFS('Кабельный журнал'!$B$5:$B$512,'Кабельный журнал'!$A$5:$A$512,"SM1 (патчкорд)",'Кабельный журнал'!$E$5:$E$512,P1)</f>
        <v>1595</v>
      </c>
      <c r="Q2" s="18">
        <f>SUMIFS('Кабельный журнал'!$B$5:$B$512,'Кабельный журнал'!$A$5:$A$512,"SM1 (патчкорд)",'Кабельный журнал'!$E$5:$E$512,Q1)</f>
        <v>1520</v>
      </c>
      <c r="R2" s="18">
        <f>SUMIFS('Кабельный журнал'!$B$5:$B$512,'Кабельный журнал'!$A$5:$A$512,"SM1 (патчкорд)",'Кабельный журнал'!$E$5:$E$512,R1)</f>
        <v>1270</v>
      </c>
      <c r="S2" s="18">
        <f>SUMIFS('Кабельный журнал'!$B$5:$B$512,'Кабельный журнал'!$A$5:$A$512,"SM1 (патчкорд)",'Кабельный журнал'!$E$5:$E$512,S1)</f>
        <v>1705</v>
      </c>
      <c r="T2" s="18">
        <f>SUMIFS('Кабельный журнал'!$B$5:$B$512,'Кабельный журнал'!$A$5:$A$512,"SM1 (патчкорд)",'Кабельный журнал'!$E$5:$E$512,T1)</f>
        <v>1626</v>
      </c>
      <c r="U2" s="18">
        <f>SUMIFS('Кабельный журнал'!$B$5:$B$512,'Кабельный журнал'!$A$5:$A$512,"SM1 (патчкорд)",'Кабельный журнал'!$E$5:$E$512,U1)</f>
        <v>1435</v>
      </c>
      <c r="V2" s="18">
        <f>SUMIFS('Кабельный журнал'!$B$5:$B$512,'Кабельный журнал'!$A$5:$A$512,"SM1 (патчкорд)",'Кабельный журнал'!$E$5:$E$512,V1)</f>
        <v>1580</v>
      </c>
      <c r="W2" s="18">
        <f>SUMIFS('Кабельный журнал'!$B$5:$B$512,'Кабельный журнал'!$A$5:$A$512,"SM1 (патчкорд)",'Кабельный журнал'!$E$5:$E$512,W1)</f>
        <v>1522</v>
      </c>
      <c r="X2" s="18">
        <f>SUMIFS('Кабельный журнал'!$B$5:$B$512,'Кабельный журнал'!$A$5:$A$512,"SM1 (патчкорд)",'Кабельный журнал'!$E$5:$E$512,X1)</f>
        <v>2175</v>
      </c>
      <c r="Y2" s="18">
        <f>SUMIFS('Кабельный журнал'!$B$5:$B$512,'Кабельный журнал'!$A$5:$A$512,"SM1 (патчкорд)",'Кабельный журнал'!$E$5:$E$512,Y1)</f>
        <v>1795</v>
      </c>
      <c r="Z2" s="18">
        <f>SUMIFS('Кабельный журнал'!$B$5:$B$512,'Кабельный журнал'!$A$5:$A$512,"SM1 (патчкорд)",'Кабельный журнал'!$E$5:$E$512,Z1)</f>
        <v>0</v>
      </c>
      <c r="AA2" s="18">
        <f>SUMIFS('Кабельный журнал'!$B$5:$B$512,'Кабельный журнал'!$A$5:$A$512,"SM1 (патчкорд)",'Кабельный журнал'!$E$5:$E$512,AA1)</f>
        <v>0</v>
      </c>
      <c r="AB2" s="19">
        <f>SUM(B2:AA2)</f>
        <v>32533</v>
      </c>
    </row>
    <row r="3" spans="1:28" ht="15.75" customHeight="1">
      <c r="A3" s="17" t="s">
        <v>80</v>
      </c>
      <c r="B3" s="18">
        <f>SUMIFS('Кабельный журнал'!$B$5:$B$512,'Кабельный журнал'!$A$5:$A$512,$A3,'Кабельный журнал'!$E$5:$E$512,B$1)</f>
        <v>0</v>
      </c>
      <c r="C3" s="18">
        <f>SUMIFS('Кабельный журнал'!$B$5:$B$512,'Кабельный журнал'!$A$5:$A$512,$A3,'Кабельный журнал'!$E$5:$E$512,C$1)</f>
        <v>360</v>
      </c>
      <c r="D3" s="18">
        <f>SUMIFS('Кабельный журнал'!$B$5:$B$512,'Кабельный журнал'!$A$5:$A$512,$A3,'Кабельный журнал'!$E$5:$E$512,D$1)</f>
        <v>135</v>
      </c>
      <c r="E3" s="18">
        <f>SUMIFS('Кабельный журнал'!$B$5:$B$512,'Кабельный журнал'!$A$5:$A$512,$A3,'Кабельный журнал'!$E$5:$E$512,E$1)</f>
        <v>155</v>
      </c>
      <c r="F3" s="18">
        <f>SUMIFS('Кабельный журнал'!$B$5:$B$512,'Кабельный журнал'!$A$5:$A$512,$A3,'Кабельный журнал'!$E$5:$E$512,F$1)</f>
        <v>0</v>
      </c>
      <c r="G3" s="18">
        <f>SUMIFS('Кабельный журнал'!$B$5:$B$512,'Кабельный журнал'!$A$5:$A$512,$A3,'Кабельный журнал'!$E$5:$E$512,G$1)</f>
        <v>0</v>
      </c>
      <c r="H3" s="18">
        <f>SUMIFS('Кабельный журнал'!$B$5:$B$512,'Кабельный журнал'!$A$5:$A$512,$A3,'Кабельный журнал'!$E$5:$E$512,H$1)</f>
        <v>0</v>
      </c>
      <c r="I3" s="18">
        <f>SUMIFS('Кабельный журнал'!$B$5:$B$512,'Кабельный журнал'!$A$5:$A$512,$A3,'Кабельный журнал'!$E$5:$E$512,I$1)</f>
        <v>635</v>
      </c>
      <c r="J3" s="18">
        <f>SUMIFS('Кабельный журнал'!$B$5:$B$512,'Кабельный журнал'!$A$5:$A$512,$A3,'Кабельный журнал'!$E$5:$E$512,J$1)</f>
        <v>0</v>
      </c>
      <c r="K3" s="18">
        <f>SUMIFS('Кабельный журнал'!$B$5:$B$512,'Кабельный журнал'!$A$5:$A$512,$A3,'Кабельный журнал'!$E$5:$E$512,K$1)</f>
        <v>235</v>
      </c>
      <c r="L3" s="18">
        <f>SUMIFS('Кабельный журнал'!$B$5:$B$512,'Кабельный журнал'!$A$5:$A$512,$A3,'Кабельный журнал'!$E$5:$E$512,L$1)</f>
        <v>185</v>
      </c>
      <c r="M3" s="18">
        <f>SUMIFS('Кабельный журнал'!$B$5:$B$512,'Кабельный журнал'!$A$5:$A$512,$A3,'Кабельный журнал'!$E$5:$E$512,M$1)</f>
        <v>200</v>
      </c>
      <c r="N3" s="18">
        <f>SUMIFS('Кабельный журнал'!$B$5:$B$512,'Кабельный журнал'!$A$5:$A$512,$A3,'Кабельный журнал'!$E$5:$E$512,N$1)</f>
        <v>135</v>
      </c>
      <c r="O3" s="18">
        <f>SUMIFS('Кабельный журнал'!$B$5:$B$512,'Кабельный журнал'!$A$5:$A$512,$A3,'Кабельный журнал'!$E$5:$E$512,O$1)</f>
        <v>335</v>
      </c>
      <c r="P3" s="18">
        <f>SUMIFS('Кабельный журнал'!$B$5:$B$512,'Кабельный журнал'!$A$5:$A$512,$A3,'Кабельный журнал'!$E$5:$E$512,P$1)</f>
        <v>230</v>
      </c>
      <c r="Q3" s="18">
        <f>SUMIFS('Кабельный журнал'!$B$5:$B$512,'Кабельный журнал'!$A$5:$A$512,$A3,'Кабельный журнал'!$E$5:$E$512,Q$1)</f>
        <v>285</v>
      </c>
      <c r="R3" s="18">
        <f>SUMIFS('Кабельный журнал'!$B$5:$B$512,'Кабельный журнал'!$A$5:$A$512,$A3,'Кабельный журнал'!$E$5:$E$512,R$1)</f>
        <v>100</v>
      </c>
      <c r="S3" s="18">
        <f>SUMIFS('Кабельный журнал'!$B$5:$B$512,'Кабельный журнал'!$A$5:$A$512,$A3,'Кабельный журнал'!$E$5:$E$512,S$1)</f>
        <v>505</v>
      </c>
      <c r="T3" s="18">
        <f>SUMIFS('Кабельный журнал'!$B$5:$B$512,'Кабельный журнал'!$A$5:$A$512,$A3,'Кабельный журнал'!$E$5:$E$512,T$1)</f>
        <v>120</v>
      </c>
      <c r="U3" s="18">
        <f>SUMIFS('Кабельный журнал'!$B$5:$B$512,'Кабельный журнал'!$A$5:$A$512,$A3,'Кабельный журнал'!$E$5:$E$512,U$1)</f>
        <v>340</v>
      </c>
      <c r="V3" s="18">
        <f>SUMIFS('Кабельный журнал'!$B$5:$B$512,'Кабельный журнал'!$A$5:$A$512,$A3,'Кабельный журнал'!$E$5:$E$512,V$1)</f>
        <v>285</v>
      </c>
      <c r="W3" s="18">
        <f>SUMIFS('Кабельный журнал'!$B$5:$B$512,'Кабельный журнал'!$A$5:$A$512,$A3,'Кабельный журнал'!$E$5:$E$512,W$1)</f>
        <v>0</v>
      </c>
      <c r="X3" s="18">
        <f>SUMIFS('Кабельный журнал'!$B$5:$B$512,'Кабельный журнал'!$A$5:$A$512,$A3,'Кабельный журнал'!$E$5:$E$512,X$1)</f>
        <v>490</v>
      </c>
      <c r="Y3" s="18">
        <f>SUMIFS('Кабельный журнал'!$B$5:$B$512,'Кабельный журнал'!$A$5:$A$512,$A3,'Кабельный журнал'!$E$5:$E$512,Y$1)</f>
        <v>665</v>
      </c>
      <c r="Z3" s="18">
        <f>SUMIFS('Кабельный журнал'!$B$5:$B$512,'Кабельный журнал'!$A$5:$A$512,$A3,'Кабельный журнал'!$E$5:$E$512,Z$1)</f>
        <v>0</v>
      </c>
      <c r="AA3" s="18">
        <f>SUMIFS('Кабельный журнал'!$B$5:$B$512,'Кабельный журнал'!$A$5:$A$512,$A3,'Кабельный журнал'!$E$5:$E$512,AA$1)</f>
        <v>0</v>
      </c>
      <c r="AB3" s="19">
        <f t="shared" ref="AB3:AB12" si="0">SUM(B3:AA3)</f>
        <v>5395</v>
      </c>
    </row>
    <row r="4" spans="1:28" ht="15.75" customHeight="1">
      <c r="A4" s="17" t="s">
        <v>77</v>
      </c>
      <c r="B4" s="18">
        <f>SUMIFS('Кабельный журнал'!$B$5:$B$512,'Кабельный журнал'!$A$5:$A$512,$A4,'Кабельный журнал'!$E$5:$E$512,B$1)</f>
        <v>0</v>
      </c>
      <c r="C4" s="18">
        <f>SUMIFS('Кабельный журнал'!$B$5:$B$512,'Кабельный журнал'!$A$5:$A$512,$A4,'Кабельный журнал'!$E$5:$E$512,C$1)</f>
        <v>0</v>
      </c>
      <c r="D4" s="18">
        <f>SUMIFS('Кабельный журнал'!$B$5:$B$512,'Кабельный журнал'!$A$5:$A$512,$A4,'Кабельный журнал'!$E$5:$E$512,D$1)</f>
        <v>0</v>
      </c>
      <c r="E4" s="18">
        <f>SUMIFS('Кабельный журнал'!$B$5:$B$512,'Кабельный журнал'!$A$5:$A$512,$A4,'Кабельный журнал'!$E$5:$E$512,E$1)</f>
        <v>0</v>
      </c>
      <c r="F4" s="18">
        <f>SUMIFS('Кабельный журнал'!$B$5:$B$512,'Кабельный журнал'!$A$5:$A$512,$A4,'Кабельный журнал'!$E$5:$E$512,F$1)</f>
        <v>280</v>
      </c>
      <c r="G4" s="18">
        <f>SUMIFS('Кабельный журнал'!$B$5:$B$512,'Кабельный журнал'!$A$5:$A$512,$A4,'Кабельный журнал'!$E$5:$E$512,G$1)</f>
        <v>0</v>
      </c>
      <c r="H4" s="18">
        <f>SUMIFS('Кабельный журнал'!$B$5:$B$512,'Кабельный журнал'!$A$5:$A$512,$A4,'Кабельный журнал'!$E$5:$E$512,H$1)</f>
        <v>915</v>
      </c>
      <c r="I4" s="18">
        <f>SUMIFS('Кабельный журнал'!$B$5:$B$512,'Кабельный журнал'!$A$5:$A$512,$A4,'Кабельный журнал'!$E$5:$E$512,I$1)</f>
        <v>55</v>
      </c>
      <c r="J4" s="18">
        <f>SUMIFS('Кабельный журнал'!$B$5:$B$512,'Кабельный журнал'!$A$5:$A$512,$A4,'Кабельный журнал'!$E$5:$E$512,J$1)</f>
        <v>0</v>
      </c>
      <c r="K4" s="18">
        <f>SUMIFS('Кабельный журнал'!$B$5:$B$512,'Кабельный журнал'!$A$5:$A$512,$A4,'Кабельный журнал'!$E$5:$E$512,K$1)</f>
        <v>0</v>
      </c>
      <c r="L4" s="18">
        <f>SUMIFS('Кабельный журнал'!$B$5:$B$512,'Кабельный журнал'!$A$5:$A$512,$A4,'Кабельный журнал'!$E$5:$E$512,L$1)</f>
        <v>155</v>
      </c>
      <c r="M4" s="18">
        <f>SUMIFS('Кабельный журнал'!$B$5:$B$512,'Кабельный журнал'!$A$5:$A$512,$A4,'Кабельный журнал'!$E$5:$E$512,M$1)</f>
        <v>0</v>
      </c>
      <c r="N4" s="18">
        <f>SUMIFS('Кабельный журнал'!$B$5:$B$512,'Кабельный журнал'!$A$5:$A$512,$A4,'Кабельный журнал'!$E$5:$E$512,N$1)</f>
        <v>0</v>
      </c>
      <c r="O4" s="18">
        <f>SUMIFS('Кабельный журнал'!$B$5:$B$512,'Кабельный журнал'!$A$5:$A$512,$A4,'Кабельный журнал'!$E$5:$E$512,O$1)</f>
        <v>0</v>
      </c>
      <c r="P4" s="18">
        <f>SUMIFS('Кабельный журнал'!$B$5:$B$512,'Кабельный журнал'!$A$5:$A$512,$A4,'Кабельный журнал'!$E$5:$E$512,P$1)</f>
        <v>0</v>
      </c>
      <c r="Q4" s="18">
        <f>SUMIFS('Кабельный журнал'!$B$5:$B$512,'Кабельный журнал'!$A$5:$A$512,$A4,'Кабельный журнал'!$E$5:$E$512,Q$1)</f>
        <v>0</v>
      </c>
      <c r="R4" s="18">
        <f>SUMIFS('Кабельный журнал'!$B$5:$B$512,'Кабельный журнал'!$A$5:$A$512,$A4,'Кабельный журнал'!$E$5:$E$512,R$1)</f>
        <v>310</v>
      </c>
      <c r="S4" s="18">
        <f>SUMIFS('Кабельный журнал'!$B$5:$B$512,'Кабельный журнал'!$A$5:$A$512,$A4,'Кабельный журнал'!$E$5:$E$512,S$1)</f>
        <v>0</v>
      </c>
      <c r="T4" s="18">
        <f>SUMIFS('Кабельный журнал'!$B$5:$B$512,'Кабельный журнал'!$A$5:$A$512,$A4,'Кабельный журнал'!$E$5:$E$512,T$1)</f>
        <v>0</v>
      </c>
      <c r="U4" s="18">
        <f>SUMIFS('Кабельный журнал'!$B$5:$B$512,'Кабельный журнал'!$A$5:$A$512,$A4,'Кабельный журнал'!$E$5:$E$512,U$1)</f>
        <v>0</v>
      </c>
      <c r="V4" s="18">
        <f>SUMIFS('Кабельный журнал'!$B$5:$B$512,'Кабельный журнал'!$A$5:$A$512,$A4,'Кабельный журнал'!$E$5:$E$512,V$1)</f>
        <v>1075</v>
      </c>
      <c r="W4" s="18">
        <f>SUMIFS('Кабельный журнал'!$B$5:$B$512,'Кабельный журнал'!$A$5:$A$512,$A4,'Кабельный журнал'!$E$5:$E$512,W$1)</f>
        <v>0</v>
      </c>
      <c r="X4" s="18">
        <f>SUMIFS('Кабельный журнал'!$B$5:$B$512,'Кабельный журнал'!$A$5:$A$512,$A4,'Кабельный журнал'!$E$5:$E$512,X$1)</f>
        <v>1145</v>
      </c>
      <c r="Y4" s="18">
        <f>SUMIFS('Кабельный журнал'!$B$5:$B$512,'Кабельный журнал'!$A$5:$A$512,$A4,'Кабельный журнал'!$E$5:$E$512,Y$1)</f>
        <v>0</v>
      </c>
      <c r="Z4" s="18">
        <f>SUMIFS('Кабельный журнал'!$B$5:$B$512,'Кабельный журнал'!$A$5:$A$512,$A4,'Кабельный журнал'!$E$5:$E$512,Z$1)</f>
        <v>0</v>
      </c>
      <c r="AA4" s="18">
        <f>SUMIFS('Кабельный журнал'!$B$5:$B$512,'Кабельный журнал'!$A$5:$A$512,$A4,'Кабельный журнал'!$E$5:$E$512,AA$1)</f>
        <v>0</v>
      </c>
      <c r="AB4" s="19">
        <f t="shared" si="0"/>
        <v>3935</v>
      </c>
    </row>
    <row r="5" spans="1:28" ht="15.75" customHeight="1">
      <c r="A5" s="17" t="s">
        <v>82</v>
      </c>
      <c r="B5" s="18">
        <f>SUMIFS('Кабельный журнал'!$B$5:$B$512,'Кабельный журнал'!$A$5:$A$512,$A5,'Кабельный журнал'!$E$5:$E$512,B$1)</f>
        <v>0</v>
      </c>
      <c r="C5" s="18">
        <f>SUMIFS('Кабельный журнал'!$B$5:$B$512,'Кабельный журнал'!$A$5:$A$512,$A5,'Кабельный журнал'!$E$5:$E$512,C$1)</f>
        <v>0</v>
      </c>
      <c r="D5" s="18">
        <f>SUMIFS('Кабельный журнал'!$B$5:$B$512,'Кабельный журнал'!$A$5:$A$512,$A5,'Кабельный журнал'!$E$5:$E$512,D$1)</f>
        <v>0</v>
      </c>
      <c r="E5" s="18">
        <f>SUMIFS('Кабельный журнал'!$B$5:$B$512,'Кабельный журнал'!$A$5:$A$512,$A5,'Кабельный журнал'!$E$5:$E$512,E$1)</f>
        <v>0</v>
      </c>
      <c r="F5" s="18">
        <f>SUMIFS('Кабельный журнал'!$B$5:$B$512,'Кабельный журнал'!$A$5:$A$512,$A5,'Кабельный журнал'!$E$5:$E$512,F$1)</f>
        <v>0</v>
      </c>
      <c r="G5" s="18">
        <f>SUMIFS('Кабельный журнал'!$B$5:$B$512,'Кабельный журнал'!$A$5:$A$512,$A5,'Кабельный журнал'!$E$5:$E$512,G$1)</f>
        <v>0</v>
      </c>
      <c r="H5" s="18">
        <f>SUMIFS('Кабельный журнал'!$B$5:$B$512,'Кабельный журнал'!$A$5:$A$512,$A5,'Кабельный журнал'!$E$5:$E$512,H$1)</f>
        <v>0</v>
      </c>
      <c r="I5" s="18">
        <f>SUMIFS('Кабельный журнал'!$B$5:$B$512,'Кабельный журнал'!$A$5:$A$512,$A5,'Кабельный журнал'!$E$5:$E$512,I$1)</f>
        <v>0</v>
      </c>
      <c r="J5" s="18">
        <f>SUMIFS('Кабельный журнал'!$B$5:$B$512,'Кабельный журнал'!$A$5:$A$512,$A5,'Кабельный журнал'!$E$5:$E$512,J$1)</f>
        <v>0</v>
      </c>
      <c r="K5" s="18">
        <f>SUMIFS('Кабельный журнал'!$B$5:$B$512,'Кабельный журнал'!$A$5:$A$512,$A5,'Кабельный журнал'!$E$5:$E$512,K$1)</f>
        <v>0</v>
      </c>
      <c r="L5" s="18">
        <f>SUMIFS('Кабельный журнал'!$B$5:$B$512,'Кабельный журнал'!$A$5:$A$512,$A5,'Кабельный журнал'!$E$5:$E$512,L$1)</f>
        <v>0</v>
      </c>
      <c r="M5" s="18">
        <f>SUMIFS('Кабельный журнал'!$B$5:$B$512,'Кабельный журнал'!$A$5:$A$512,$A5,'Кабельный журнал'!$E$5:$E$512,M$1)</f>
        <v>0</v>
      </c>
      <c r="N5" s="18">
        <f>SUMIFS('Кабельный журнал'!$B$5:$B$512,'Кабельный журнал'!$A$5:$A$512,$A5,'Кабельный журнал'!$E$5:$E$512,N$1)</f>
        <v>0</v>
      </c>
      <c r="O5" s="18">
        <f>SUMIFS('Кабельный журнал'!$B$5:$B$512,'Кабельный журнал'!$A$5:$A$512,$A5,'Кабельный журнал'!$E$5:$E$512,O$1)</f>
        <v>0</v>
      </c>
      <c r="P5" s="18">
        <f>SUMIFS('Кабельный журнал'!$B$5:$B$512,'Кабельный журнал'!$A$5:$A$512,$A5,'Кабельный журнал'!$E$5:$E$512,P$1)</f>
        <v>0</v>
      </c>
      <c r="Q5" s="18">
        <f>SUMIFS('Кабельный журнал'!$B$5:$B$512,'Кабельный журнал'!$A$5:$A$512,$A5,'Кабельный журнал'!$E$5:$E$512,Q$1)</f>
        <v>0</v>
      </c>
      <c r="R5" s="18">
        <f>SUMIFS('Кабельный журнал'!$B$5:$B$512,'Кабельный журнал'!$A$5:$A$512,$A5,'Кабельный журнал'!$E$5:$E$512,R$1)</f>
        <v>0</v>
      </c>
      <c r="S5" s="18">
        <f>SUMIFS('Кабельный журнал'!$B$5:$B$512,'Кабельный журнал'!$A$5:$A$512,$A5,'Кабельный журнал'!$E$5:$E$512,S$1)</f>
        <v>0</v>
      </c>
      <c r="T5" s="18">
        <f>SUMIFS('Кабельный журнал'!$B$5:$B$512,'Кабельный журнал'!$A$5:$A$512,$A5,'Кабельный журнал'!$E$5:$E$512,T$1)</f>
        <v>0</v>
      </c>
      <c r="U5" s="18">
        <f>SUMIFS('Кабельный журнал'!$B$5:$B$512,'Кабельный журнал'!$A$5:$A$512,$A5,'Кабельный журнал'!$E$5:$E$512,U$1)</f>
        <v>0</v>
      </c>
      <c r="V5" s="18">
        <f>SUMIFS('Кабельный журнал'!$B$5:$B$512,'Кабельный журнал'!$A$5:$A$512,$A5,'Кабельный журнал'!$E$5:$E$512,V$1)</f>
        <v>0</v>
      </c>
      <c r="W5" s="18">
        <f>SUMIFS('Кабельный журнал'!$B$5:$B$512,'Кабельный журнал'!$A$5:$A$512,$A5,'Кабельный журнал'!$E$5:$E$512,W$1)</f>
        <v>0</v>
      </c>
      <c r="X5" s="18">
        <f>SUMIFS('Кабельный журнал'!$B$5:$B$512,'Кабельный журнал'!$A$5:$A$512,$A5,'Кабельный журнал'!$E$5:$E$512,X$1)</f>
        <v>0</v>
      </c>
      <c r="Y5" s="18">
        <f>SUMIFS('Кабельный журнал'!$B$5:$B$512,'Кабельный журнал'!$A$5:$A$512,$A5,'Кабельный журнал'!$E$5:$E$512,Y$1)</f>
        <v>0</v>
      </c>
      <c r="Z5" s="18">
        <f>SUMIFS('Кабельный журнал'!$B$5:$B$512,'Кабельный журнал'!$A$5:$A$512,$A5,'Кабельный журнал'!$E$5:$E$512,Z$1)</f>
        <v>0</v>
      </c>
      <c r="AA5" s="18">
        <f>SUMIFS('Кабельный журнал'!$B$5:$B$512,'Кабельный журнал'!$A$5:$A$512,$A5,'Кабельный журнал'!$E$5:$E$512,AA$1)</f>
        <v>0</v>
      </c>
      <c r="AB5" s="19">
        <f t="shared" si="0"/>
        <v>0</v>
      </c>
    </row>
    <row r="6" spans="1:28" ht="15.75" customHeight="1">
      <c r="A6" s="17" t="s">
        <v>79</v>
      </c>
      <c r="B6" s="18">
        <f>SUMIFS('Кабельный журнал'!$B$5:$B$512,'Кабельный журнал'!$A$5:$A$512,$A6,'Кабельный журнал'!$E$5:$E$512,B$1)</f>
        <v>0</v>
      </c>
      <c r="C6" s="18">
        <f>SUMIFS('Кабельный журнал'!$B$5:$B$512,'Кабельный журнал'!$A$5:$A$512,$A6,'Кабельный журнал'!$E$5:$E$512,C$1)</f>
        <v>0</v>
      </c>
      <c r="D6" s="18">
        <f>SUMIFS('Кабельный журнал'!$B$5:$B$512,'Кабельный журнал'!$A$5:$A$512,$A6,'Кабельный журнал'!$E$5:$E$512,D$1)</f>
        <v>0</v>
      </c>
      <c r="E6" s="18">
        <f>SUMIFS('Кабельный журнал'!$B$5:$B$512,'Кабельный журнал'!$A$5:$A$512,$A6,'Кабельный журнал'!$E$5:$E$512,E$1)</f>
        <v>0</v>
      </c>
      <c r="F6" s="18">
        <f>SUMIFS('Кабельный журнал'!$B$5:$B$512,'Кабельный журнал'!$A$5:$A$512,$A6,'Кабельный журнал'!$E$5:$E$512,F$1)</f>
        <v>0</v>
      </c>
      <c r="G6" s="18">
        <f>SUMIFS('Кабельный журнал'!$B$5:$B$512,'Кабельный журнал'!$A$5:$A$512,$A6,'Кабельный журнал'!$E$5:$E$512,G$1)</f>
        <v>0</v>
      </c>
      <c r="H6" s="18">
        <f>SUMIFS('Кабельный журнал'!$B$5:$B$512,'Кабельный журнал'!$A$5:$A$512,$A6,'Кабельный журнал'!$E$5:$E$512,H$1)</f>
        <v>0</v>
      </c>
      <c r="I6" s="18">
        <f>SUMIFS('Кабельный журнал'!$B$5:$B$512,'Кабельный журнал'!$A$5:$A$512,$A6,'Кабельный журнал'!$E$5:$E$512,I$1)</f>
        <v>0</v>
      </c>
      <c r="J6" s="18">
        <f>SUMIFS('Кабельный журнал'!$B$5:$B$512,'Кабельный журнал'!$A$5:$A$512,$A6,'Кабельный журнал'!$E$5:$E$512,J$1)</f>
        <v>0</v>
      </c>
      <c r="K6" s="18">
        <f>SUMIFS('Кабельный журнал'!$B$5:$B$512,'Кабельный журнал'!$A$5:$A$512,$A6,'Кабельный журнал'!$E$5:$E$512,K$1)</f>
        <v>0</v>
      </c>
      <c r="L6" s="18">
        <f>SUMIFS('Кабельный журнал'!$B$5:$B$512,'Кабельный журнал'!$A$5:$A$512,$A6,'Кабельный журнал'!$E$5:$E$512,L$1)</f>
        <v>0</v>
      </c>
      <c r="M6" s="18">
        <f>SUMIFS('Кабельный журнал'!$B$5:$B$512,'Кабельный журнал'!$A$5:$A$512,$A6,'Кабельный журнал'!$E$5:$E$512,M$1)</f>
        <v>0</v>
      </c>
      <c r="N6" s="18">
        <f>SUMIFS('Кабельный журнал'!$B$5:$B$512,'Кабельный журнал'!$A$5:$A$512,$A6,'Кабельный журнал'!$E$5:$E$512,N$1)</f>
        <v>0</v>
      </c>
      <c r="O6" s="18">
        <f>SUMIFS('Кабельный журнал'!$B$5:$B$512,'Кабельный журнал'!$A$5:$A$512,$A6,'Кабельный журнал'!$E$5:$E$512,O$1)</f>
        <v>0</v>
      </c>
      <c r="P6" s="18">
        <f>SUMIFS('Кабельный журнал'!$B$5:$B$512,'Кабельный журнал'!$A$5:$A$512,$A6,'Кабельный журнал'!$E$5:$E$512,P$1)</f>
        <v>0</v>
      </c>
      <c r="Q6" s="18">
        <f>SUMIFS('Кабельный журнал'!$B$5:$B$512,'Кабельный журнал'!$A$5:$A$512,$A6,'Кабельный журнал'!$E$5:$E$512,Q$1)</f>
        <v>0</v>
      </c>
      <c r="R6" s="18">
        <f>SUMIFS('Кабельный журнал'!$B$5:$B$512,'Кабельный журнал'!$A$5:$A$512,$A6,'Кабельный журнал'!$E$5:$E$512,R$1)</f>
        <v>0</v>
      </c>
      <c r="S6" s="18">
        <f>SUMIFS('Кабельный журнал'!$B$5:$B$512,'Кабельный журнал'!$A$5:$A$512,$A6,'Кабельный журнал'!$E$5:$E$512,S$1)</f>
        <v>0</v>
      </c>
      <c r="T6" s="18">
        <f>SUMIFS('Кабельный журнал'!$B$5:$B$512,'Кабельный журнал'!$A$5:$A$512,$A6,'Кабельный журнал'!$E$5:$E$512,T$1)</f>
        <v>0</v>
      </c>
      <c r="U6" s="18">
        <f>SUMIFS('Кабельный журнал'!$B$5:$B$512,'Кабельный журнал'!$A$5:$A$512,$A6,'Кабельный журнал'!$E$5:$E$512,U$1)</f>
        <v>430</v>
      </c>
      <c r="V6" s="18">
        <f>SUMIFS('Кабельный журнал'!$B$5:$B$512,'Кабельный журнал'!$A$5:$A$512,$A6,'Кабельный журнал'!$E$5:$E$512,V$1)</f>
        <v>620</v>
      </c>
      <c r="W6" s="18">
        <f>SUMIFS('Кабельный журнал'!$B$5:$B$512,'Кабельный журнал'!$A$5:$A$512,$A6,'Кабельный журнал'!$E$5:$E$512,W$1)</f>
        <v>0</v>
      </c>
      <c r="X6" s="18">
        <f>SUMIFS('Кабельный журнал'!$B$5:$B$512,'Кабельный журнал'!$A$5:$A$512,$A6,'Кабельный журнал'!$E$5:$E$512,X$1)</f>
        <v>0</v>
      </c>
      <c r="Y6" s="18">
        <f>SUMIFS('Кабельный журнал'!$B$5:$B$512,'Кабельный журнал'!$A$5:$A$512,$A6,'Кабельный журнал'!$E$5:$E$512,Y$1)</f>
        <v>0</v>
      </c>
      <c r="Z6" s="18">
        <f>SUMIFS('Кабельный журнал'!$B$5:$B$512,'Кабельный журнал'!$A$5:$A$512,$A6,'Кабельный журнал'!$E$5:$E$512,Z$1)</f>
        <v>0</v>
      </c>
      <c r="AA6" s="18">
        <f>SUMIFS('Кабельный журнал'!$B$5:$B$512,'Кабельный журнал'!$A$5:$A$512,$A6,'Кабельный журнал'!$E$5:$E$512,AA$1)</f>
        <v>0</v>
      </c>
      <c r="AB6" s="19">
        <f t="shared" si="0"/>
        <v>1050</v>
      </c>
    </row>
    <row r="7" spans="1:28" ht="15.75" customHeight="1">
      <c r="A7" s="17" t="s">
        <v>83</v>
      </c>
      <c r="B7" s="18">
        <f>SUMIFS('Кабельный журнал'!$B$5:$B$512,'Кабельный журнал'!$A$5:$A$512,$A7,'Кабельный журнал'!$E$5:$E$512,B$1)</f>
        <v>0</v>
      </c>
      <c r="C7" s="18">
        <f>SUMIFS('Кабельный журнал'!$B$5:$B$512,'Кабельный журнал'!$A$5:$A$512,$A7,'Кабельный журнал'!$E$5:$E$512,C$1)</f>
        <v>0</v>
      </c>
      <c r="D7" s="18">
        <f>SUMIFS('Кабельный журнал'!$B$5:$B$512,'Кабельный журнал'!$A$5:$A$512,$A7,'Кабельный журнал'!$E$5:$E$512,D$1)</f>
        <v>0</v>
      </c>
      <c r="E7" s="18">
        <f>SUMIFS('Кабельный журнал'!$B$5:$B$512,'Кабельный журнал'!$A$5:$A$512,$A7,'Кабельный журнал'!$E$5:$E$512,E$1)</f>
        <v>0</v>
      </c>
      <c r="F7" s="18">
        <f>SUMIFS('Кабельный журнал'!$B$5:$B$512,'Кабельный журнал'!$A$5:$A$512,$A7,'Кабельный журнал'!$E$5:$E$512,F$1)</f>
        <v>0</v>
      </c>
      <c r="G7" s="18">
        <f>SUMIFS('Кабельный журнал'!$B$5:$B$512,'Кабельный журнал'!$A$5:$A$512,$A7,'Кабельный журнал'!$E$5:$E$512,G$1)</f>
        <v>0</v>
      </c>
      <c r="H7" s="18">
        <f>SUMIFS('Кабельный журнал'!$B$5:$B$512,'Кабельный журнал'!$A$5:$A$512,$A7,'Кабельный журнал'!$E$5:$E$512,H$1)</f>
        <v>0</v>
      </c>
      <c r="I7" s="18">
        <f>SUMIFS('Кабельный журнал'!$B$5:$B$512,'Кабельный журнал'!$A$5:$A$512,$A7,'Кабельный журнал'!$E$5:$E$512,I$1)</f>
        <v>0</v>
      </c>
      <c r="J7" s="18">
        <f>SUMIFS('Кабельный журнал'!$B$5:$B$512,'Кабельный журнал'!$A$5:$A$512,$A7,'Кабельный журнал'!$E$5:$E$512,J$1)</f>
        <v>0</v>
      </c>
      <c r="K7" s="18">
        <f>SUMIFS('Кабельный журнал'!$B$5:$B$512,'Кабельный журнал'!$A$5:$A$512,$A7,'Кабельный журнал'!$E$5:$E$512,K$1)</f>
        <v>0</v>
      </c>
      <c r="L7" s="18">
        <f>SUMIFS('Кабельный журнал'!$B$5:$B$512,'Кабельный журнал'!$A$5:$A$512,$A7,'Кабельный журнал'!$E$5:$E$512,L$1)</f>
        <v>0</v>
      </c>
      <c r="M7" s="18">
        <f>SUMIFS('Кабельный журнал'!$B$5:$B$512,'Кабельный журнал'!$A$5:$A$512,$A7,'Кабельный журнал'!$E$5:$E$512,M$1)</f>
        <v>0</v>
      </c>
      <c r="N7" s="18">
        <f>SUMIFS('Кабельный журнал'!$B$5:$B$512,'Кабельный журнал'!$A$5:$A$512,$A7,'Кабельный журнал'!$E$5:$E$512,N$1)</f>
        <v>0</v>
      </c>
      <c r="O7" s="18">
        <f>SUMIFS('Кабельный журнал'!$B$5:$B$512,'Кабельный журнал'!$A$5:$A$512,$A7,'Кабельный журнал'!$E$5:$E$512,O$1)</f>
        <v>0</v>
      </c>
      <c r="P7" s="18">
        <f>SUMIFS('Кабельный журнал'!$B$5:$B$512,'Кабельный журнал'!$A$5:$A$512,$A7,'Кабельный журнал'!$E$5:$E$512,P$1)</f>
        <v>0</v>
      </c>
      <c r="Q7" s="18">
        <f>SUMIFS('Кабельный журнал'!$B$5:$B$512,'Кабельный журнал'!$A$5:$A$512,$A7,'Кабельный журнал'!$E$5:$E$512,Q$1)</f>
        <v>0</v>
      </c>
      <c r="R7" s="18">
        <f>SUMIFS('Кабельный журнал'!$B$5:$B$512,'Кабельный журнал'!$A$5:$A$512,$A7,'Кабельный журнал'!$E$5:$E$512,R$1)</f>
        <v>625</v>
      </c>
      <c r="S7" s="18">
        <f>SUMIFS('Кабельный журнал'!$B$5:$B$512,'Кабельный журнал'!$A$5:$A$512,$A7,'Кабельный журнал'!$E$5:$E$512,S$1)</f>
        <v>0</v>
      </c>
      <c r="T7" s="18">
        <f>SUMIFS('Кабельный журнал'!$B$5:$B$512,'Кабельный журнал'!$A$5:$A$512,$A7,'Кабельный журнал'!$E$5:$E$512,T$1)</f>
        <v>0</v>
      </c>
      <c r="U7" s="18">
        <f>SUMIFS('Кабельный журнал'!$B$5:$B$512,'Кабельный журнал'!$A$5:$A$512,$A7,'Кабельный журнал'!$E$5:$E$512,U$1)</f>
        <v>0</v>
      </c>
      <c r="V7" s="18">
        <f>SUMIFS('Кабельный журнал'!$B$5:$B$512,'Кабельный журнал'!$A$5:$A$512,$A7,'Кабельный журнал'!$E$5:$E$512,V$1)</f>
        <v>0</v>
      </c>
      <c r="W7" s="18">
        <f>SUMIFS('Кабельный журнал'!$B$5:$B$512,'Кабельный журнал'!$A$5:$A$512,$A7,'Кабельный журнал'!$E$5:$E$512,W$1)</f>
        <v>0</v>
      </c>
      <c r="X7" s="18">
        <f>SUMIFS('Кабельный журнал'!$B$5:$B$512,'Кабельный журнал'!$A$5:$A$512,$A7,'Кабельный журнал'!$E$5:$E$512,X$1)</f>
        <v>0</v>
      </c>
      <c r="Y7" s="18">
        <f>SUMIFS('Кабельный журнал'!$B$5:$B$512,'Кабельный журнал'!$A$5:$A$512,$A7,'Кабельный журнал'!$E$5:$E$512,Y$1)</f>
        <v>0</v>
      </c>
      <c r="Z7" s="18">
        <f>SUMIFS('Кабельный журнал'!$B$5:$B$512,'Кабельный журнал'!$A$5:$A$512,$A7,'Кабельный журнал'!$E$5:$E$512,Z$1)</f>
        <v>0</v>
      </c>
      <c r="AA7" s="18">
        <f>SUMIFS('Кабельный журнал'!$B$5:$B$512,'Кабельный журнал'!$A$5:$A$512,$A7,'Кабельный журнал'!$E$5:$E$512,AA$1)</f>
        <v>0</v>
      </c>
      <c r="AB7" s="19">
        <f t="shared" si="0"/>
        <v>625</v>
      </c>
    </row>
    <row r="8" spans="1:28" ht="15.75" customHeight="1">
      <c r="A8" s="17" t="s">
        <v>76</v>
      </c>
      <c r="B8" s="18">
        <f>SUMIFS('Кабельный журнал'!$B$5:$B$512,'Кабельный журнал'!$A$5:$A$512,$A8,'Кабельный журнал'!$E$5:$E$512,B$1)</f>
        <v>0</v>
      </c>
      <c r="C8" s="18">
        <f>SUMIFS('Кабельный журнал'!$B$5:$B$512,'Кабельный журнал'!$A$5:$A$512,$A8,'Кабельный журнал'!$E$5:$E$512,C$1)</f>
        <v>0</v>
      </c>
      <c r="D8" s="18">
        <f>SUMIFS('Кабельный журнал'!$B$5:$B$512,'Кабельный журнал'!$A$5:$A$512,$A8,'Кабельный журнал'!$E$5:$E$512,D$1)</f>
        <v>0</v>
      </c>
      <c r="E8" s="18">
        <f>SUMIFS('Кабельный журнал'!$B$5:$B$512,'Кабельный журнал'!$A$5:$A$512,$A8,'Кабельный журнал'!$E$5:$E$512,E$1)</f>
        <v>0</v>
      </c>
      <c r="F8" s="18">
        <f>SUMIFS('Кабельный журнал'!$B$5:$B$512,'Кабельный журнал'!$A$5:$A$512,$A8,'Кабельный журнал'!$E$5:$E$512,F$1)</f>
        <v>0</v>
      </c>
      <c r="G8" s="18">
        <f>SUMIFS('Кабельный журнал'!$B$5:$B$512,'Кабельный журнал'!$A$5:$A$512,$A8,'Кабельный журнал'!$E$5:$E$512,G$1)</f>
        <v>0</v>
      </c>
      <c r="H8" s="18">
        <f>SUMIFS('Кабельный журнал'!$B$5:$B$512,'Кабельный журнал'!$A$5:$A$512,$A8,'Кабельный журнал'!$E$5:$E$512,H$1)</f>
        <v>0</v>
      </c>
      <c r="I8" s="18">
        <f>SUMIFS('Кабельный журнал'!$B$5:$B$512,'Кабельный журнал'!$A$5:$A$512,$A8,'Кабельный журнал'!$E$5:$E$512,I$1)</f>
        <v>0</v>
      </c>
      <c r="J8" s="18">
        <f>SUMIFS('Кабельный журнал'!$B$5:$B$512,'Кабельный журнал'!$A$5:$A$512,$A8,'Кабельный журнал'!$E$5:$E$512,J$1)</f>
        <v>0</v>
      </c>
      <c r="K8" s="18">
        <f>SUMIFS('Кабельный журнал'!$B$5:$B$512,'Кабельный журнал'!$A$5:$A$512,$A8,'Кабельный журнал'!$E$5:$E$512,K$1)</f>
        <v>0</v>
      </c>
      <c r="L8" s="18">
        <f>SUMIFS('Кабельный журнал'!$B$5:$B$512,'Кабельный журнал'!$A$5:$A$512,$A8,'Кабельный журнал'!$E$5:$E$512,L$1)</f>
        <v>0</v>
      </c>
      <c r="M8" s="18">
        <f>SUMIFS('Кабельный журнал'!$B$5:$B$512,'Кабельный журнал'!$A$5:$A$512,$A8,'Кабельный журнал'!$E$5:$E$512,M$1)</f>
        <v>0</v>
      </c>
      <c r="N8" s="18">
        <f>SUMIFS('Кабельный журнал'!$B$5:$B$512,'Кабельный журнал'!$A$5:$A$512,$A8,'Кабельный журнал'!$E$5:$E$512,N$1)</f>
        <v>0</v>
      </c>
      <c r="O8" s="18">
        <f>SUMIFS('Кабельный журнал'!$B$5:$B$512,'Кабельный журнал'!$A$5:$A$512,$A8,'Кабельный журнал'!$E$5:$E$512,O$1)</f>
        <v>0</v>
      </c>
      <c r="P8" s="18">
        <f>SUMIFS('Кабельный журнал'!$B$5:$B$512,'Кабельный журнал'!$A$5:$A$512,$A8,'Кабельный журнал'!$E$5:$E$512,P$1)</f>
        <v>0</v>
      </c>
      <c r="Q8" s="18">
        <f>SUMIFS('Кабельный журнал'!$B$5:$B$512,'Кабельный журнал'!$A$5:$A$512,$A8,'Кабельный журнал'!$E$5:$E$512,Q$1)</f>
        <v>0</v>
      </c>
      <c r="R8" s="18">
        <f>SUMIFS('Кабельный журнал'!$B$5:$B$512,'Кабельный журнал'!$A$5:$A$512,$A8,'Кабельный журнал'!$E$5:$E$512,R$1)</f>
        <v>0</v>
      </c>
      <c r="S8" s="18">
        <f>SUMIFS('Кабельный журнал'!$B$5:$B$512,'Кабельный журнал'!$A$5:$A$512,$A8,'Кабельный журнал'!$E$5:$E$512,S$1)</f>
        <v>0</v>
      </c>
      <c r="T8" s="18">
        <f>SUMIFS('Кабельный журнал'!$B$5:$B$512,'Кабельный журнал'!$A$5:$A$512,$A8,'Кабельный журнал'!$E$5:$E$512,T$1)</f>
        <v>0</v>
      </c>
      <c r="U8" s="18">
        <f>SUMIFS('Кабельный журнал'!$B$5:$B$512,'Кабельный журнал'!$A$5:$A$512,$A8,'Кабельный журнал'!$E$5:$E$512,U$1)</f>
        <v>0</v>
      </c>
      <c r="V8" s="18">
        <f>SUMIFS('Кабельный журнал'!$B$5:$B$512,'Кабельный журнал'!$A$5:$A$512,$A8,'Кабельный журнал'!$E$5:$E$512,V$1)</f>
        <v>0</v>
      </c>
      <c r="W8" s="18">
        <f>SUMIFS('Кабельный журнал'!$B$5:$B$512,'Кабельный журнал'!$A$5:$A$512,$A8,'Кабельный журнал'!$E$5:$E$512,W$1)</f>
        <v>0</v>
      </c>
      <c r="X8" s="18">
        <f>SUMIFS('Кабельный журнал'!$B$5:$B$512,'Кабельный журнал'!$A$5:$A$512,$A8,'Кабельный журнал'!$E$5:$E$512,X$1)</f>
        <v>0</v>
      </c>
      <c r="Y8" s="18">
        <f>SUMIFS('Кабельный журнал'!$B$5:$B$512,'Кабельный журнал'!$A$5:$A$512,$A8,'Кабельный журнал'!$E$5:$E$512,Y$1)</f>
        <v>0</v>
      </c>
      <c r="Z8" s="18">
        <f>SUMIFS('Кабельный журнал'!$B$5:$B$512,'Кабельный журнал'!$A$5:$A$512,$A8,'Кабельный журнал'!$E$5:$E$512,Z$1)</f>
        <v>0</v>
      </c>
      <c r="AA8" s="18">
        <f>SUMIFS('Кабельный журнал'!$B$5:$B$512,'Кабельный журнал'!$A$5:$A$512,$A8,'Кабельный журнал'!$E$5:$E$512,AA$1)</f>
        <v>0</v>
      </c>
      <c r="AB8" s="19">
        <f t="shared" si="0"/>
        <v>0</v>
      </c>
    </row>
    <row r="9" spans="1:28" ht="15.75" customHeight="1">
      <c r="A9" s="17" t="s">
        <v>84</v>
      </c>
      <c r="B9" s="18">
        <f>SUMIFS('Кабельный журнал'!$B$5:$B$512,'Кабельный журнал'!$A$5:$A$512,$A9,'Кабельный журнал'!$E$5:$E$512,B$1)</f>
        <v>615</v>
      </c>
      <c r="C9" s="18">
        <f>SUMIFS('Кабельный журнал'!$B$5:$B$512,'Кабельный журнал'!$A$5:$A$512,$A9,'Кабельный журнал'!$E$5:$E$512,C$1)</f>
        <v>615</v>
      </c>
      <c r="D9" s="18">
        <f>SUMIFS('Кабельный журнал'!$B$5:$B$512,'Кабельный журнал'!$A$5:$A$512,$A9,'Кабельный журнал'!$E$5:$E$512,D$1)</f>
        <v>0</v>
      </c>
      <c r="E9" s="18">
        <f>SUMIFS('Кабельный журнал'!$B$5:$B$512,'Кабельный журнал'!$A$5:$A$512,$A9,'Кабельный журнал'!$E$5:$E$512,E$1)</f>
        <v>340</v>
      </c>
      <c r="F9" s="18">
        <f>SUMIFS('Кабельный журнал'!$B$5:$B$512,'Кабельный журнал'!$A$5:$A$512,$A9,'Кабельный журнал'!$E$5:$E$512,F$1)</f>
        <v>160</v>
      </c>
      <c r="G9" s="18">
        <f>SUMIFS('Кабельный журнал'!$B$5:$B$512,'Кабельный журнал'!$A$5:$A$512,$A9,'Кабельный журнал'!$E$5:$E$512,G$1)</f>
        <v>440</v>
      </c>
      <c r="H9" s="18">
        <f>SUMIFS('Кабельный журнал'!$B$5:$B$512,'Кабельный журнал'!$A$5:$A$512,$A9,'Кабельный журнал'!$E$5:$E$512,H$1)</f>
        <v>0</v>
      </c>
      <c r="I9" s="18">
        <f>SUMIFS('Кабельный журнал'!$B$5:$B$512,'Кабельный журнал'!$A$5:$A$512,$A9,'Кабельный журнал'!$E$5:$E$512,I$1)</f>
        <v>0</v>
      </c>
      <c r="J9" s="18">
        <f>SUMIFS('Кабельный журнал'!$B$5:$B$512,'Кабельный журнал'!$A$5:$A$512,$A9,'Кабельный журнал'!$E$5:$E$512,J$1)</f>
        <v>0</v>
      </c>
      <c r="K9" s="18">
        <f>SUMIFS('Кабельный журнал'!$B$5:$B$512,'Кабельный журнал'!$A$5:$A$512,$A9,'Кабельный журнал'!$E$5:$E$512,K$1)</f>
        <v>0</v>
      </c>
      <c r="L9" s="18">
        <f>SUMIFS('Кабельный журнал'!$B$5:$B$512,'Кабельный журнал'!$A$5:$A$512,$A9,'Кабельный журнал'!$E$5:$E$512,L$1)</f>
        <v>460</v>
      </c>
      <c r="M9" s="18">
        <f>SUMIFS('Кабельный журнал'!$B$5:$B$512,'Кабельный журнал'!$A$5:$A$512,$A9,'Кабельный журнал'!$E$5:$E$512,M$1)</f>
        <v>0</v>
      </c>
      <c r="N9" s="18">
        <f>SUMIFS('Кабельный журнал'!$B$5:$B$512,'Кабельный журнал'!$A$5:$A$512,$A9,'Кабельный журнал'!$E$5:$E$512,N$1)</f>
        <v>670</v>
      </c>
      <c r="O9" s="18">
        <f>SUMIFS('Кабельный журнал'!$B$5:$B$512,'Кабельный журнал'!$A$5:$A$512,$A9,'Кабельный журнал'!$E$5:$E$512,O$1)</f>
        <v>570</v>
      </c>
      <c r="P9" s="18">
        <f>SUMIFS('Кабельный журнал'!$B$5:$B$512,'Кабельный журнал'!$A$5:$A$512,$A9,'Кабельный журнал'!$E$5:$E$512,P$1)</f>
        <v>425</v>
      </c>
      <c r="Q9" s="18">
        <f>SUMIFS('Кабельный журнал'!$B$5:$B$512,'Кабельный журнал'!$A$5:$A$512,$A9,'Кабельный журнал'!$E$5:$E$512,Q$1)</f>
        <v>225</v>
      </c>
      <c r="R9" s="18">
        <f>SUMIFS('Кабельный журнал'!$B$5:$B$512,'Кабельный журнал'!$A$5:$A$512,$A9,'Кабельный журнал'!$E$5:$E$512,R$1)</f>
        <v>0</v>
      </c>
      <c r="S9" s="18">
        <f>SUMIFS('Кабельный журнал'!$B$5:$B$512,'Кабельный журнал'!$A$5:$A$512,$A9,'Кабельный журнал'!$E$5:$E$512,S$1)</f>
        <v>0</v>
      </c>
      <c r="T9" s="18">
        <f>SUMIFS('Кабельный журнал'!$B$5:$B$512,'Кабельный журнал'!$A$5:$A$512,$A9,'Кабельный журнал'!$E$5:$E$512,T$1)</f>
        <v>0</v>
      </c>
      <c r="U9" s="18">
        <f>SUMIFS('Кабельный журнал'!$B$5:$B$512,'Кабельный журнал'!$A$5:$A$512,$A9,'Кабельный журнал'!$E$5:$E$512,U$1)</f>
        <v>0</v>
      </c>
      <c r="V9" s="18">
        <f>SUMIFS('Кабельный журнал'!$B$5:$B$512,'Кабельный журнал'!$A$5:$A$512,$A9,'Кабельный журнал'!$E$5:$E$512,V$1)</f>
        <v>0</v>
      </c>
      <c r="W9" s="18">
        <f>SUMIFS('Кабельный журнал'!$B$5:$B$512,'Кабельный журнал'!$A$5:$A$512,$A9,'Кабельный журнал'!$E$5:$E$512,W$1)</f>
        <v>0</v>
      </c>
      <c r="X9" s="18">
        <f>SUMIFS('Кабельный журнал'!$B$5:$B$512,'Кабельный журнал'!$A$5:$A$512,$A9,'Кабельный журнал'!$E$5:$E$512,X$1)</f>
        <v>0</v>
      </c>
      <c r="Y9" s="18">
        <f>SUMIFS('Кабельный журнал'!$B$5:$B$512,'Кабельный журнал'!$A$5:$A$512,$A9,'Кабельный журнал'!$E$5:$E$512,Y$1)</f>
        <v>0</v>
      </c>
      <c r="Z9" s="18">
        <f>SUMIFS('Кабельный журнал'!$B$5:$B$512,'Кабельный журнал'!$A$5:$A$512,$A9,'Кабельный журнал'!$E$5:$E$512,Z$1)</f>
        <v>0</v>
      </c>
      <c r="AA9" s="18">
        <f>SUMIFS('Кабельный журнал'!$B$5:$B$512,'Кабельный журнал'!$A$5:$A$512,$A9,'Кабельный журнал'!$E$5:$E$512,AA$1)</f>
        <v>0</v>
      </c>
      <c r="AB9" s="19">
        <f t="shared" si="0"/>
        <v>4520</v>
      </c>
    </row>
    <row r="10" spans="1:28" ht="15.75" customHeight="1">
      <c r="A10" s="17" t="s">
        <v>85</v>
      </c>
      <c r="B10" s="18">
        <f>SUMIFS('Кабельный журнал'!$B$5:$B$512,'Кабельный журнал'!$A$5:$A$512,$A10,'Кабельный журнал'!$E$5:$E$512,B$1)</f>
        <v>0</v>
      </c>
      <c r="C10" s="18">
        <f>SUMIFS('Кабельный журнал'!$B$5:$B$512,'Кабельный журнал'!$A$5:$A$512,$A10,'Кабельный журнал'!$E$5:$E$512,C$1)</f>
        <v>0</v>
      </c>
      <c r="D10" s="18">
        <f>SUMIFS('Кабельный журнал'!$B$5:$B$512,'Кабельный журнал'!$A$5:$A$512,$A10,'Кабельный журнал'!$E$5:$E$512,D$1)</f>
        <v>0</v>
      </c>
      <c r="E10" s="18">
        <f>SUMIFS('Кабельный журнал'!$B$5:$B$512,'Кабельный журнал'!$A$5:$A$512,$A10,'Кабельный журнал'!$E$5:$E$512,E$1)</f>
        <v>0</v>
      </c>
      <c r="F10" s="18">
        <f>SUMIFS('Кабельный журнал'!$B$5:$B$512,'Кабельный журнал'!$A$5:$A$512,$A10,'Кабельный журнал'!$E$5:$E$512,F$1)</f>
        <v>0</v>
      </c>
      <c r="G10" s="18">
        <f>SUMIFS('Кабельный журнал'!$B$5:$B$512,'Кабельный журнал'!$A$5:$A$512,$A10,'Кабельный журнал'!$E$5:$E$512,G$1)</f>
        <v>0</v>
      </c>
      <c r="H10" s="18">
        <f>SUMIFS('Кабельный журнал'!$B$5:$B$512,'Кабельный журнал'!$A$5:$A$512,$A10,'Кабельный журнал'!$E$5:$E$512,H$1)</f>
        <v>0</v>
      </c>
      <c r="I10" s="18">
        <f>SUMIFS('Кабельный журнал'!$B$5:$B$512,'Кабельный журнал'!$A$5:$A$512,$A10,'Кабельный журнал'!$E$5:$E$512,I$1)</f>
        <v>0</v>
      </c>
      <c r="J10" s="18">
        <f>SUMIFS('Кабельный журнал'!$B$5:$B$512,'Кабельный журнал'!$A$5:$A$512,$A10,'Кабельный журнал'!$E$5:$E$512,J$1)</f>
        <v>0</v>
      </c>
      <c r="K10" s="18">
        <f>SUMIFS('Кабельный журнал'!$B$5:$B$512,'Кабельный журнал'!$A$5:$A$512,$A10,'Кабельный журнал'!$E$5:$E$512,K$1)</f>
        <v>0</v>
      </c>
      <c r="L10" s="18">
        <f>SUMIFS('Кабельный журнал'!$B$5:$B$512,'Кабельный журнал'!$A$5:$A$512,$A10,'Кабельный журнал'!$E$5:$E$512,L$1)</f>
        <v>0</v>
      </c>
      <c r="M10" s="18">
        <f>SUMIFS('Кабельный журнал'!$B$5:$B$512,'Кабельный журнал'!$A$5:$A$512,$A10,'Кабельный журнал'!$E$5:$E$512,M$1)</f>
        <v>0</v>
      </c>
      <c r="N10" s="18">
        <f>SUMIFS('Кабельный журнал'!$B$5:$B$512,'Кабельный журнал'!$A$5:$A$512,$A10,'Кабельный журнал'!$E$5:$E$512,N$1)</f>
        <v>0</v>
      </c>
      <c r="O10" s="18">
        <f>SUMIFS('Кабельный журнал'!$B$5:$B$512,'Кабельный журнал'!$A$5:$A$512,$A10,'Кабельный журнал'!$E$5:$E$512,O$1)</f>
        <v>0</v>
      </c>
      <c r="P10" s="18">
        <f>SUMIFS('Кабельный журнал'!$B$5:$B$512,'Кабельный журнал'!$A$5:$A$512,$A10,'Кабельный журнал'!$E$5:$E$512,P$1)</f>
        <v>0</v>
      </c>
      <c r="Q10" s="18">
        <f>SUMIFS('Кабельный журнал'!$B$5:$B$512,'Кабельный журнал'!$A$5:$A$512,$A10,'Кабельный журнал'!$E$5:$E$512,Q$1)</f>
        <v>0</v>
      </c>
      <c r="R10" s="18">
        <f>SUMIFS('Кабельный журнал'!$B$5:$B$512,'Кабельный журнал'!$A$5:$A$512,$A10,'Кабельный журнал'!$E$5:$E$512,R$1)</f>
        <v>0</v>
      </c>
      <c r="S10" s="18">
        <f>SUMIFS('Кабельный журнал'!$B$5:$B$512,'Кабельный журнал'!$A$5:$A$512,$A10,'Кабельный журнал'!$E$5:$E$512,S$1)</f>
        <v>0</v>
      </c>
      <c r="T10" s="18">
        <f>SUMIFS('Кабельный журнал'!$B$5:$B$512,'Кабельный журнал'!$A$5:$A$512,$A10,'Кабельный журнал'!$E$5:$E$512,T$1)</f>
        <v>0</v>
      </c>
      <c r="U10" s="18">
        <f>SUMIFS('Кабельный журнал'!$B$5:$B$512,'Кабельный журнал'!$A$5:$A$512,$A10,'Кабельный журнал'!$E$5:$E$512,U$1)</f>
        <v>0</v>
      </c>
      <c r="V10" s="18">
        <f>SUMIFS('Кабельный журнал'!$B$5:$B$512,'Кабельный журнал'!$A$5:$A$512,$A10,'Кабельный журнал'!$E$5:$E$512,V$1)</f>
        <v>0</v>
      </c>
      <c r="W10" s="18">
        <f>SUMIFS('Кабельный журнал'!$B$5:$B$512,'Кабельный журнал'!$A$5:$A$512,$A10,'Кабельный журнал'!$E$5:$E$512,W$1)</f>
        <v>0</v>
      </c>
      <c r="X10" s="18">
        <f>SUMIFS('Кабельный журнал'!$B$5:$B$512,'Кабельный журнал'!$A$5:$A$512,$A10,'Кабельный журнал'!$E$5:$E$512,X$1)</f>
        <v>0</v>
      </c>
      <c r="Y10" s="18">
        <f>SUMIFS('Кабельный журнал'!$B$5:$B$512,'Кабельный журнал'!$A$5:$A$512,$A10,'Кабельный журнал'!$E$5:$E$512,Y$1)</f>
        <v>0</v>
      </c>
      <c r="Z10" s="18">
        <f>SUMIFS('Кабельный журнал'!$B$5:$B$512,'Кабельный журнал'!$A$5:$A$512,$A10,'Кабельный журнал'!$E$5:$E$512,Z$1)</f>
        <v>0</v>
      </c>
      <c r="AA10" s="18">
        <f>SUMIFS('Кабельный журнал'!$B$5:$B$512,'Кабельный журнал'!$A$5:$A$512,$A10,'Кабельный журнал'!$E$5:$E$512,AA$1)</f>
        <v>0</v>
      </c>
      <c r="AB10" s="19">
        <f t="shared" si="0"/>
        <v>0</v>
      </c>
    </row>
    <row r="11" spans="1:28" ht="15.75" customHeight="1">
      <c r="A11" s="17" t="s">
        <v>86</v>
      </c>
      <c r="B11" s="18">
        <f>SUMIFS('Кабельный журнал'!$B$5:$B$512,'Кабельный журнал'!$A$5:$A$512,$A11,'Кабельный журнал'!$E$5:$E$512,B$1)</f>
        <v>0</v>
      </c>
      <c r="C11" s="18">
        <f>SUMIFS('Кабельный журнал'!$B$5:$B$512,'Кабельный журнал'!$A$5:$A$512,$A11,'Кабельный журнал'!$E$5:$E$512,C$1)</f>
        <v>0</v>
      </c>
      <c r="D11" s="18">
        <f>SUMIFS('Кабельный журнал'!$B$5:$B$512,'Кабельный журнал'!$A$5:$A$512,$A11,'Кабельный журнал'!$E$5:$E$512,D$1)</f>
        <v>0</v>
      </c>
      <c r="E11" s="18">
        <f>SUMIFS('Кабельный журнал'!$B$5:$B$512,'Кабельный журнал'!$A$5:$A$512,$A11,'Кабельный журнал'!$E$5:$E$512,E$1)</f>
        <v>0</v>
      </c>
      <c r="F11" s="18">
        <f>SUMIFS('Кабельный журнал'!$B$5:$B$512,'Кабельный журнал'!$A$5:$A$512,$A11,'Кабельный журнал'!$E$5:$E$512,F$1)</f>
        <v>0</v>
      </c>
      <c r="G11" s="18">
        <f>SUMIFS('Кабельный журнал'!$B$5:$B$512,'Кабельный журнал'!$A$5:$A$512,$A11,'Кабельный журнал'!$E$5:$E$512,G$1)</f>
        <v>0</v>
      </c>
      <c r="H11" s="18">
        <f>SUMIFS('Кабельный журнал'!$B$5:$B$512,'Кабельный журнал'!$A$5:$A$512,$A11,'Кабельный журнал'!$E$5:$E$512,H$1)</f>
        <v>0</v>
      </c>
      <c r="I11" s="18">
        <f>SUMIFS('Кабельный журнал'!$B$5:$B$512,'Кабельный журнал'!$A$5:$A$512,$A11,'Кабельный журнал'!$E$5:$E$512,I$1)</f>
        <v>0</v>
      </c>
      <c r="J11" s="18">
        <f>SUMIFS('Кабельный журнал'!$B$5:$B$512,'Кабельный журнал'!$A$5:$A$512,$A11,'Кабельный журнал'!$E$5:$E$512,J$1)</f>
        <v>0</v>
      </c>
      <c r="K11" s="18">
        <f>SUMIFS('Кабельный журнал'!$B$5:$B$512,'Кабельный журнал'!$A$5:$A$512,$A11,'Кабельный журнал'!$E$5:$E$512,K$1)</f>
        <v>0</v>
      </c>
      <c r="L11" s="18">
        <f>SUMIFS('Кабельный журнал'!$B$5:$B$512,'Кабельный журнал'!$A$5:$A$512,$A11,'Кабельный журнал'!$E$5:$E$512,L$1)</f>
        <v>0</v>
      </c>
      <c r="M11" s="18">
        <f>SUMIFS('Кабельный журнал'!$B$5:$B$512,'Кабельный журнал'!$A$5:$A$512,$A11,'Кабельный журнал'!$E$5:$E$512,M$1)</f>
        <v>0</v>
      </c>
      <c r="N11" s="18">
        <f>SUMIFS('Кабельный журнал'!$B$5:$B$512,'Кабельный журнал'!$A$5:$A$512,$A11,'Кабельный журнал'!$E$5:$E$512,N$1)</f>
        <v>0</v>
      </c>
      <c r="O11" s="18">
        <f>SUMIFS('Кабельный журнал'!$B$5:$B$512,'Кабельный журнал'!$A$5:$A$512,$A11,'Кабельный журнал'!$E$5:$E$512,O$1)</f>
        <v>0</v>
      </c>
      <c r="P11" s="18">
        <f>SUMIFS('Кабельный журнал'!$B$5:$B$512,'Кабельный журнал'!$A$5:$A$512,$A11,'Кабельный журнал'!$E$5:$E$512,P$1)</f>
        <v>0</v>
      </c>
      <c r="Q11" s="18">
        <f>SUMIFS('Кабельный журнал'!$B$5:$B$512,'Кабельный журнал'!$A$5:$A$512,$A11,'Кабельный журнал'!$E$5:$E$512,Q$1)</f>
        <v>0</v>
      </c>
      <c r="R11" s="18">
        <f>SUMIFS('Кабельный журнал'!$B$5:$B$512,'Кабельный журнал'!$A$5:$A$512,$A11,'Кабельный журнал'!$E$5:$E$512,R$1)</f>
        <v>0</v>
      </c>
      <c r="S11" s="18">
        <f>SUMIFS('Кабельный журнал'!$B$5:$B$512,'Кабельный журнал'!$A$5:$A$512,$A11,'Кабельный журнал'!$E$5:$E$512,S$1)</f>
        <v>0</v>
      </c>
      <c r="T11" s="18">
        <f>SUMIFS('Кабельный журнал'!$B$5:$B$512,'Кабельный журнал'!$A$5:$A$512,$A11,'Кабельный журнал'!$E$5:$E$512,T$1)</f>
        <v>0</v>
      </c>
      <c r="U11" s="18">
        <f>SUMIFS('Кабельный журнал'!$B$5:$B$512,'Кабельный журнал'!$A$5:$A$512,$A11,'Кабельный журнал'!$E$5:$E$512,U$1)</f>
        <v>0</v>
      </c>
      <c r="V11" s="18">
        <f>SUMIFS('Кабельный журнал'!$B$5:$B$512,'Кабельный журнал'!$A$5:$A$512,$A11,'Кабельный журнал'!$E$5:$E$512,V$1)</f>
        <v>0</v>
      </c>
      <c r="W11" s="18">
        <f>SUMIFS('Кабельный журнал'!$B$5:$B$512,'Кабельный журнал'!$A$5:$A$512,$A11,'Кабельный журнал'!$E$5:$E$512,W$1)</f>
        <v>0</v>
      </c>
      <c r="X11" s="18">
        <f>SUMIFS('Кабельный журнал'!$B$5:$B$512,'Кабельный журнал'!$A$5:$A$512,$A11,'Кабельный журнал'!$E$5:$E$512,X$1)</f>
        <v>0</v>
      </c>
      <c r="Y11" s="18">
        <f>SUMIFS('Кабельный журнал'!$B$5:$B$512,'Кабельный журнал'!$A$5:$A$512,$A11,'Кабельный журнал'!$E$5:$E$512,Y$1)</f>
        <v>0</v>
      </c>
      <c r="Z11" s="18">
        <f>SUMIFS('Кабельный журнал'!$B$5:$B$512,'Кабельный журнал'!$A$5:$A$512,$A11,'Кабельный журнал'!$E$5:$E$512,Z$1)</f>
        <v>0</v>
      </c>
      <c r="AA11" s="18">
        <f>SUMIFS('Кабельный журнал'!$B$5:$B$512,'Кабельный журнал'!$A$5:$A$512,$A11,'Кабельный журнал'!$E$5:$E$512,AA$1)</f>
        <v>0</v>
      </c>
      <c r="AB11" s="19">
        <f t="shared" si="0"/>
        <v>0</v>
      </c>
    </row>
    <row r="12" spans="1:28" ht="15.75" customHeight="1">
      <c r="A12" s="17" t="s">
        <v>87</v>
      </c>
      <c r="B12" s="20">
        <f>SUMIFS('Кабельный журнал'!$F$5:$F$512,'Кабельный журнал'!$E$5:$E$512,B1)</f>
        <v>11</v>
      </c>
      <c r="C12" s="20">
        <f>SUMIFS('Кабельный журнал'!$F$5:$F$512,'Кабельный журнал'!$E$5:$E$512,C1)</f>
        <v>12</v>
      </c>
      <c r="D12" s="20">
        <f>SUMIFS('Кабельный журнал'!$F$5:$F$512,'Кабельный журнал'!$E$5:$E$512,D1)</f>
        <v>13</v>
      </c>
      <c r="E12" s="20">
        <f>SUMIFS('Кабельный журнал'!$F$5:$F$512,'Кабельный журнал'!$E$5:$E$512,E1)</f>
        <v>13</v>
      </c>
      <c r="F12" s="20">
        <f>SUMIFS('Кабельный журнал'!$F$5:$F$512,'Кабельный журнал'!$E$5:$E$512,F1)</f>
        <v>13</v>
      </c>
      <c r="G12" s="20">
        <f>SUMIFS('Кабельный журнал'!$F$5:$F$512,'Кабельный журнал'!$E$5:$E$512,G1)</f>
        <v>13</v>
      </c>
      <c r="H12" s="20">
        <f>SUMIFS('Кабельный журнал'!$F$5:$F$512,'Кабельный журнал'!$E$5:$E$512,H1)</f>
        <v>12</v>
      </c>
      <c r="I12" s="20">
        <f>SUMIFS('Кабельный журнал'!$F$5:$F$512,'Кабельный журнал'!$E$5:$E$512,I1)</f>
        <v>10</v>
      </c>
      <c r="J12" s="20">
        <f>SUMIFS('Кабельный журнал'!$F$5:$F$512,'Кабельный журнал'!$E$5:$E$512,J1)</f>
        <v>10</v>
      </c>
      <c r="K12" s="20">
        <f>SUMIFS('Кабельный журнал'!$F$5:$F$512,'Кабельный журнал'!$E$5:$E$512,K1)</f>
        <v>12</v>
      </c>
      <c r="L12" s="20">
        <f>SUMIFS('Кабельный журнал'!$F$5:$F$512,'Кабельный журнал'!$E$5:$E$512,L1)</f>
        <v>12</v>
      </c>
      <c r="M12" s="20">
        <f>SUMIFS('Кабельный журнал'!$F$5:$F$512,'Кабельный журнал'!$E$5:$E$512,M1)</f>
        <v>14</v>
      </c>
      <c r="N12" s="20">
        <f>SUMIFS('Кабельный журнал'!$F$5:$F$512,'Кабельный журнал'!$E$5:$E$512,N1)</f>
        <v>11</v>
      </c>
      <c r="O12" s="20">
        <f>SUMIFS('Кабельный журнал'!$F$5:$F$512,'Кабельный журнал'!$E$5:$E$512,O1)</f>
        <v>13</v>
      </c>
      <c r="P12" s="20">
        <f>SUMIFS('Кабельный журнал'!$F$5:$F$512,'Кабельный журнал'!$E$5:$E$512,P1)</f>
        <v>13</v>
      </c>
      <c r="Q12" s="20">
        <f>SUMIFS('Кабельный журнал'!$F$5:$F$512,'Кабельный журнал'!$E$5:$E$512,Q1)</f>
        <v>12</v>
      </c>
      <c r="R12" s="20">
        <f>SUMIFS('Кабельный журнал'!$F$5:$F$512,'Кабельный журнал'!$E$5:$E$512,R1)</f>
        <v>13</v>
      </c>
      <c r="S12" s="20">
        <f>SUMIFS('Кабельный журнал'!$F$5:$F$512,'Кабельный журнал'!$E$5:$E$512,S1)</f>
        <v>11</v>
      </c>
      <c r="T12" s="20">
        <f>SUMIFS('Кабельный журнал'!$F$5:$F$512,'Кабельный журнал'!$E$5:$E$512,T1)</f>
        <v>11</v>
      </c>
      <c r="U12" s="20">
        <f>SUMIFS('Кабельный журнал'!$F$5:$F$512,'Кабельный журнал'!$E$5:$E$512,U1)</f>
        <v>13</v>
      </c>
      <c r="V12" s="20">
        <f>SUMIFS('Кабельный журнал'!$F$5:$F$512,'Кабельный журнал'!$E$5:$E$512,V1)</f>
        <v>11</v>
      </c>
      <c r="W12" s="20">
        <f>SUMIFS('Кабельный журнал'!$F$5:$F$512,'Кабельный журнал'!$E$5:$E$512,W1)</f>
        <v>9</v>
      </c>
      <c r="X12" s="20">
        <f>SUMIFS('Кабельный журнал'!$F$5:$F$512,'Кабельный журнал'!$E$5:$E$512,X1)</f>
        <v>13</v>
      </c>
      <c r="Y12" s="20">
        <f>SUMIFS('Кабельный журнал'!$F$5:$F$512,'Кабельный журнал'!$E$5:$E$512,Y1)</f>
        <v>12</v>
      </c>
      <c r="Z12" s="20">
        <f>SUMIFS('Кабельный журнал'!$F$5:$F$512,'Кабельный журнал'!$E$5:$E$512,Z1)</f>
        <v>0</v>
      </c>
      <c r="AA12" s="20">
        <f>SUMIFS('Кабельный журнал'!$F$5:$F$512,'Кабельный журнал'!$E$5:$E$512,AA1)</f>
        <v>0</v>
      </c>
      <c r="AB12" s="19">
        <f t="shared" si="0"/>
        <v>287</v>
      </c>
    </row>
    <row r="13" spans="1:28" ht="15.75" customHeight="1"/>
    <row r="14" spans="1:28" ht="15.75" customHeight="1"/>
    <row r="15" spans="1:28" ht="15.75" customHeight="1"/>
    <row r="16" spans="1:2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03"/>
  <sheetViews>
    <sheetView tabSelected="1" topLeftCell="C1" workbookViewId="0">
      <selection activeCell="W11" sqref="W11"/>
    </sheetView>
  </sheetViews>
  <sheetFormatPr defaultColWidth="12.5703125" defaultRowHeight="15" customHeight="1"/>
  <cols>
    <col min="1" max="1" width="4.7109375" customWidth="1"/>
    <col min="2" max="2" width="36" customWidth="1"/>
    <col min="3" max="3" width="19.85546875" customWidth="1"/>
    <col min="4" max="4" width="6.5703125" customWidth="1"/>
    <col min="5" max="18" width="5.28515625" customWidth="1"/>
    <col min="19" max="28" width="5.28515625" style="50" customWidth="1"/>
    <col min="29" max="30" width="5.28515625" style="50" hidden="1" customWidth="1"/>
    <col min="31" max="31" width="7.28515625" customWidth="1"/>
    <col min="32" max="40" width="2" hidden="1" customWidth="1"/>
    <col min="41" max="58" width="3" hidden="1" customWidth="1"/>
  </cols>
  <sheetData>
    <row r="1" spans="1:58" ht="15.75" customHeight="1">
      <c r="A1" s="291" t="s">
        <v>13</v>
      </c>
      <c r="B1" s="293" t="s">
        <v>14</v>
      </c>
      <c r="C1" s="293" t="s">
        <v>15</v>
      </c>
      <c r="D1" s="293" t="s">
        <v>16</v>
      </c>
      <c r="E1" s="294" t="s">
        <v>162</v>
      </c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6"/>
    </row>
    <row r="2" spans="1:58" ht="15.75" customHeight="1">
      <c r="A2" s="292"/>
      <c r="B2" s="292"/>
      <c r="C2" s="292"/>
      <c r="D2" s="292"/>
      <c r="E2" s="82">
        <v>1</v>
      </c>
      <c r="F2" s="83">
        <f t="shared" ref="F2:O2" si="0">E2+1</f>
        <v>2</v>
      </c>
      <c r="G2" s="83">
        <f t="shared" si="0"/>
        <v>3</v>
      </c>
      <c r="H2" s="83">
        <f t="shared" si="0"/>
        <v>4</v>
      </c>
      <c r="I2" s="83">
        <f t="shared" si="0"/>
        <v>5</v>
      </c>
      <c r="J2" s="83">
        <f t="shared" si="0"/>
        <v>6</v>
      </c>
      <c r="K2" s="83">
        <f t="shared" si="0"/>
        <v>7</v>
      </c>
      <c r="L2" s="83">
        <f t="shared" si="0"/>
        <v>8</v>
      </c>
      <c r="M2" s="83">
        <f t="shared" si="0"/>
        <v>9</v>
      </c>
      <c r="N2" s="83">
        <f t="shared" si="0"/>
        <v>10</v>
      </c>
      <c r="O2" s="83">
        <f t="shared" si="0"/>
        <v>11</v>
      </c>
      <c r="P2" s="2">
        <v>12</v>
      </c>
      <c r="Q2" s="83">
        <v>13</v>
      </c>
      <c r="R2" s="83">
        <f>Q2+1</f>
        <v>14</v>
      </c>
      <c r="S2" s="83">
        <v>15</v>
      </c>
      <c r="T2" s="83">
        <v>16</v>
      </c>
      <c r="U2" s="83">
        <v>17</v>
      </c>
      <c r="V2" s="83">
        <v>18</v>
      </c>
      <c r="W2" s="179">
        <v>19</v>
      </c>
      <c r="X2" s="83">
        <v>20</v>
      </c>
      <c r="Y2" s="83">
        <v>21</v>
      </c>
      <c r="Z2" s="83">
        <v>22</v>
      </c>
      <c r="AA2" s="83">
        <v>23</v>
      </c>
      <c r="AB2" s="83">
        <v>24</v>
      </c>
      <c r="AC2" s="83">
        <v>25</v>
      </c>
      <c r="AD2" s="83">
        <v>26</v>
      </c>
      <c r="AE2" s="4" t="s">
        <v>17</v>
      </c>
      <c r="AF2" s="277">
        <v>1</v>
      </c>
      <c r="AG2">
        <f>AF2+1</f>
        <v>2</v>
      </c>
      <c r="AH2" s="260">
        <f t="shared" ref="AH2:BF2" si="1">AG2+1</f>
        <v>3</v>
      </c>
      <c r="AI2" s="260">
        <f t="shared" si="1"/>
        <v>4</v>
      </c>
      <c r="AJ2" s="260">
        <f t="shared" si="1"/>
        <v>5</v>
      </c>
      <c r="AK2" s="260">
        <f t="shared" si="1"/>
        <v>6</v>
      </c>
      <c r="AL2" s="260">
        <f t="shared" si="1"/>
        <v>7</v>
      </c>
      <c r="AM2" s="260">
        <f t="shared" si="1"/>
        <v>8</v>
      </c>
      <c r="AN2" s="260">
        <f t="shared" si="1"/>
        <v>9</v>
      </c>
      <c r="AO2" s="260">
        <f t="shared" si="1"/>
        <v>10</v>
      </c>
      <c r="AP2" s="260">
        <f t="shared" si="1"/>
        <v>11</v>
      </c>
      <c r="AQ2" s="260">
        <f t="shared" si="1"/>
        <v>12</v>
      </c>
      <c r="AR2" s="260">
        <f t="shared" si="1"/>
        <v>13</v>
      </c>
      <c r="AS2" s="260">
        <f t="shared" si="1"/>
        <v>14</v>
      </c>
      <c r="AT2" s="260">
        <f t="shared" si="1"/>
        <v>15</v>
      </c>
      <c r="AU2" s="260">
        <f t="shared" si="1"/>
        <v>16</v>
      </c>
      <c r="AV2" s="260">
        <f t="shared" si="1"/>
        <v>17</v>
      </c>
      <c r="AW2" s="260">
        <f t="shared" si="1"/>
        <v>18</v>
      </c>
      <c r="AX2" s="260">
        <f t="shared" si="1"/>
        <v>19</v>
      </c>
      <c r="AY2" s="260">
        <f t="shared" si="1"/>
        <v>20</v>
      </c>
      <c r="AZ2" s="260">
        <f t="shared" si="1"/>
        <v>21</v>
      </c>
      <c r="BA2" s="260">
        <f t="shared" si="1"/>
        <v>22</v>
      </c>
      <c r="BB2" s="260">
        <f t="shared" si="1"/>
        <v>23</v>
      </c>
      <c r="BC2" s="260">
        <f t="shared" si="1"/>
        <v>24</v>
      </c>
      <c r="BD2" s="260">
        <f t="shared" si="1"/>
        <v>25</v>
      </c>
      <c r="BE2" s="260">
        <f t="shared" si="1"/>
        <v>26</v>
      </c>
      <c r="BF2" s="260">
        <f t="shared" si="1"/>
        <v>27</v>
      </c>
    </row>
    <row r="3" spans="1:58" ht="15.75" customHeight="1">
      <c r="A3" s="5">
        <v>1</v>
      </c>
      <c r="B3" s="6" t="s">
        <v>18</v>
      </c>
      <c r="C3" s="5" t="s">
        <v>19</v>
      </c>
      <c r="D3" s="5" t="s">
        <v>20</v>
      </c>
      <c r="E3" s="5">
        <f>SUMIFS('Спецификации сегментов'!$H$4:$H$1033,'Спецификации сегментов'!$C$4:$C$1033,$C3,'Спецификации сегментов'!$I$4:$I$1033,E$2)</f>
        <v>11</v>
      </c>
      <c r="F3" s="10">
        <f>SUMIFS('Спецификации сегментов'!$H$4:$H$1033,'Спецификации сегментов'!$C$4:$C$1033,$C3,'Спецификации сегментов'!$I$4:$I$1033,F$2)</f>
        <v>13</v>
      </c>
      <c r="G3" s="10">
        <f>SUMIFS('Спецификации сегментов'!$H$4:$H$1033,'Спецификации сегментов'!$C$4:$C$1033,$C3,'Спецификации сегментов'!$I$4:$I$1033,G$2)</f>
        <v>15</v>
      </c>
      <c r="H3" s="10">
        <f>SUMIFS('Спецификации сегментов'!$H$4:$H$1033,'Спецификации сегментов'!$C$4:$C$1033,$C3,'Спецификации сегментов'!$I$4:$I$1033,H$2)</f>
        <v>15</v>
      </c>
      <c r="I3" s="10">
        <f>SUMIFS('Спецификации сегментов'!$H$4:$H$1033,'Спецификации сегментов'!$C$4:$C$1033,$C3,'Спецификации сегментов'!$I$4:$I$1033,I$2)</f>
        <v>15</v>
      </c>
      <c r="J3" s="10">
        <f>SUMIFS('Спецификации сегментов'!$H$4:$H$1033,'Спецификации сегментов'!$C$4:$C$1033,$C3,'Спецификации сегментов'!$I$4:$I$1033,J$2)</f>
        <v>15</v>
      </c>
      <c r="K3" s="10">
        <f>SUMIFS('Спецификации сегментов'!$H$4:$H$1033,'Спецификации сегментов'!$C$4:$C$1033,$C3,'Спецификации сегментов'!$I$4:$I$1033,K$2)</f>
        <v>13</v>
      </c>
      <c r="L3" s="10">
        <f>SUMIFS('Спецификации сегментов'!$H$4:$H$1033,'Спецификации сегментов'!$C$4:$C$1033,$C3,'Спецификации сегментов'!$I$4:$I$1033,L$2)</f>
        <v>11</v>
      </c>
      <c r="M3" s="10">
        <f>SUMIFS('Спецификации сегментов'!$H$4:$H$1033,'Спецификации сегментов'!$C$4:$C$1033,$C3,'Спецификации сегментов'!$I$4:$I$1033,M$2)</f>
        <v>10</v>
      </c>
      <c r="N3" s="10">
        <f>SUMIFS('Спецификации сегментов'!$H$4:$H$1033,'Спецификации сегментов'!$C$4:$C$1033,$C3,'Спецификации сегментов'!$I$4:$I$1033,N$2)</f>
        <v>14</v>
      </c>
      <c r="O3" s="10">
        <f>SUMIFS('Спецификации сегментов'!$H$4:$H$1033,'Спецификации сегментов'!$C$4:$C$1033,$C3,'Спецификации сегментов'!$I$4:$I$1033,O$2)</f>
        <v>13</v>
      </c>
      <c r="P3" s="10">
        <f>SUMIFS('Спецификации сегментов'!$H$4:$H$1033,'Спецификации сегментов'!$C$4:$C$1033,$C3,'Спецификации сегментов'!$I$4:$I$1033,P$2)</f>
        <v>16</v>
      </c>
      <c r="Q3" s="10">
        <f>SUMIFS('Спецификации сегментов'!$H$4:$H$1033,'Спецификации сегментов'!$C$4:$C$1033,$C3,'Спецификации сегментов'!$I$4:$I$1033,Q$2)</f>
        <v>12</v>
      </c>
      <c r="R3" s="10">
        <f>SUMIFS('Спецификации сегментов'!$H$4:$H$1033,'Спецификации сегментов'!$C$4:$C$1033,$C3,'Спецификации сегментов'!$I$4:$I$1033,R$2)</f>
        <v>14</v>
      </c>
      <c r="S3" s="10">
        <f>SUMIFS('Спецификации сегментов'!$H$4:$H$1033,'Спецификации сегментов'!$C$4:$C$1033,$C3,'Спецификации сегментов'!$I$4:$I$1033,S$2)</f>
        <v>14</v>
      </c>
      <c r="T3" s="10">
        <f>SUMIFS('Спецификации сегментов'!$H$4:$H$1033,'Спецификации сегментов'!$C$4:$C$1033,$C3,'Спецификации сегментов'!$I$4:$I$1033,T$2)</f>
        <v>13</v>
      </c>
      <c r="U3" s="10">
        <f>SUMIFS('Спецификации сегментов'!$H$4:$H$1033,'Спецификации сегментов'!$C$4:$C$1033,$C3,'Спецификации сегментов'!$I$4:$I$1033,U$2)</f>
        <v>14</v>
      </c>
      <c r="V3" s="10">
        <f>SUMIFS('Спецификации сегментов'!$H$4:$H$1033,'Спецификации сегментов'!$C$4:$C$1033,$C3,'Спецификации сегментов'!$I$4:$I$1033,V$2)</f>
        <v>11</v>
      </c>
      <c r="W3" s="180">
        <f>SUMIFS('Спецификации сегментов'!$H$4:$H$1033,'Спецификации сегментов'!$C$4:$C$1033,$C3,'Спецификации сегментов'!$I$4:$I$1033,W$2)</f>
        <v>12</v>
      </c>
      <c r="X3" s="10">
        <f>SUMIFS('Спецификации сегментов'!$H$4:$H$1033,'Спецификации сегментов'!$C$4:$C$1033,$C3,'Спецификации сегментов'!$I$4:$I$1033,X$2)</f>
        <v>13</v>
      </c>
      <c r="Y3" s="10">
        <f>SUMIFS('Спецификации сегментов'!$H$4:$H$1033,'Спецификации сегментов'!$C$4:$C$1033,$C3,'Спецификации сегментов'!$I$4:$I$1033,Y$2)</f>
        <v>12</v>
      </c>
      <c r="Z3" s="10">
        <f>SUMIFS('Спецификации сегментов'!$H$4:$H$1033,'Спецификации сегментов'!$C$4:$C$1033,$C3,'Спецификации сегментов'!$I$4:$I$1033,Z$2)</f>
        <v>9</v>
      </c>
      <c r="AA3" s="10">
        <f>SUMIFS('Спецификации сегментов'!$H$4:$H$1033,'Спецификации сегментов'!$C$4:$C$1033,$C3,'Спецификации сегментов'!$I$4:$I$1033,AA$2)</f>
        <v>14</v>
      </c>
      <c r="AB3" s="10">
        <f>SUMIFS('Спецификации сегментов'!$H$4:$H$1033,'Спецификации сегментов'!$C$4:$C$1033,$C3,'Спецификации сегментов'!$I$4:$I$1033,AB$2)</f>
        <v>12</v>
      </c>
      <c r="AC3" s="10">
        <f>SUMIFS('Спецификации сегментов'!$H$4:$H$1033,'Спецификации сегментов'!$C$4:$C$1033,$C3,'Спецификации сегментов'!$I$4:$I$1033,AC$2)</f>
        <v>0</v>
      </c>
      <c r="AD3" s="10">
        <f>SUMIFS('Спецификации сегментов'!$H$4:$H$1033,'Спецификации сегментов'!$C$4:$C$1033,$C3,'Спецификации сегментов'!$I$4:$I$1033,AD$2)</f>
        <v>0</v>
      </c>
      <c r="AE3" s="3">
        <f>SUM(E3:AD3)</f>
        <v>311</v>
      </c>
      <c r="AF3" s="7">
        <f>(E3+E4)-E23</f>
        <v>0</v>
      </c>
      <c r="AG3" s="40">
        <f t="shared" ref="AG3:BF3" si="2">(F3+F4)-F23</f>
        <v>0</v>
      </c>
      <c r="AH3" s="40">
        <f t="shared" si="2"/>
        <v>0</v>
      </c>
      <c r="AI3" s="40">
        <f t="shared" si="2"/>
        <v>0</v>
      </c>
      <c r="AJ3" s="40">
        <f t="shared" si="2"/>
        <v>0</v>
      </c>
      <c r="AK3" s="40">
        <f t="shared" si="2"/>
        <v>0</v>
      </c>
      <c r="AL3" s="40">
        <f t="shared" si="2"/>
        <v>0</v>
      </c>
      <c r="AM3" s="40">
        <f t="shared" si="2"/>
        <v>0</v>
      </c>
      <c r="AN3" s="40">
        <f t="shared" si="2"/>
        <v>0</v>
      </c>
      <c r="AO3" s="40">
        <f t="shared" si="2"/>
        <v>0</v>
      </c>
      <c r="AP3" s="40">
        <f t="shared" si="2"/>
        <v>0</v>
      </c>
      <c r="AQ3" s="40">
        <f t="shared" si="2"/>
        <v>0</v>
      </c>
      <c r="AR3" s="40">
        <f t="shared" si="2"/>
        <v>0</v>
      </c>
      <c r="AS3" s="40">
        <f t="shared" si="2"/>
        <v>0</v>
      </c>
      <c r="AT3" s="40">
        <f t="shared" si="2"/>
        <v>0</v>
      </c>
      <c r="AU3" s="40">
        <f t="shared" si="2"/>
        <v>0</v>
      </c>
      <c r="AV3" s="40">
        <f t="shared" si="2"/>
        <v>0</v>
      </c>
      <c r="AW3" s="40">
        <f t="shared" si="2"/>
        <v>0</v>
      </c>
      <c r="AX3" s="40">
        <f t="shared" si="2"/>
        <v>0</v>
      </c>
      <c r="AY3" s="40">
        <f t="shared" si="2"/>
        <v>0</v>
      </c>
      <c r="AZ3" s="40">
        <f t="shared" si="2"/>
        <v>0</v>
      </c>
      <c r="BA3" s="40">
        <f t="shared" si="2"/>
        <v>0</v>
      </c>
      <c r="BB3" s="40">
        <f t="shared" si="2"/>
        <v>0</v>
      </c>
      <c r="BC3" s="40">
        <f t="shared" si="2"/>
        <v>0</v>
      </c>
      <c r="BD3" s="40">
        <f t="shared" si="2"/>
        <v>0</v>
      </c>
      <c r="BE3" s="40">
        <f t="shared" si="2"/>
        <v>0</v>
      </c>
      <c r="BF3" s="40">
        <f t="shared" si="2"/>
        <v>0</v>
      </c>
    </row>
    <row r="4" spans="1:58" ht="15.75" customHeight="1">
      <c r="A4" s="5">
        <f t="shared" ref="A4:A22" si="3">A3+1</f>
        <v>2</v>
      </c>
      <c r="B4" s="6" t="s">
        <v>21</v>
      </c>
      <c r="C4" s="8" t="s">
        <v>491</v>
      </c>
      <c r="D4" s="5" t="s">
        <v>20</v>
      </c>
      <c r="E4" s="10">
        <f>SUMIFS('Спецификации сегментов'!$H$4:$H$1033,'Спецификации сегментов'!$C$4:$C$1033,$C4,'Спецификации сегментов'!$I$4:$I$1033,E$2)</f>
        <v>0</v>
      </c>
      <c r="F4" s="10">
        <f>SUMIFS('Спецификации сегментов'!$H$4:$H$1033,'Спецификации сегментов'!$C$4:$C$1033,$C4,'Спецификации сегментов'!$I$4:$I$1033,F$2)</f>
        <v>1</v>
      </c>
      <c r="G4" s="10">
        <f>SUMIFS('Спецификации сегментов'!$H$4:$H$1033,'Спецификации сегментов'!$C$4:$C$1033,$C4,'Спецификации сегментов'!$I$4:$I$1033,G$2)</f>
        <v>0</v>
      </c>
      <c r="H4" s="10">
        <f>SUMIFS('Спецификации сегментов'!$H$4:$H$1033,'Спецификации сегментов'!$C$4:$C$1033,$C4,'Спецификации сегментов'!$I$4:$I$1033,H$2)</f>
        <v>0</v>
      </c>
      <c r="I4" s="10">
        <f>SUMIFS('Спецификации сегментов'!$H$4:$H$1033,'Спецификации сегментов'!$C$4:$C$1033,$C4,'Спецификации сегментов'!$I$4:$I$1033,I$2)</f>
        <v>0</v>
      </c>
      <c r="J4" s="10">
        <f>SUMIFS('Спецификации сегментов'!$H$4:$H$1033,'Спецификации сегментов'!$C$4:$C$1033,$C4,'Спецификации сегментов'!$I$4:$I$1033,J$2)</f>
        <v>0</v>
      </c>
      <c r="K4" s="10">
        <f>SUMIFS('Спецификации сегментов'!$H$4:$H$1033,'Спецификации сегментов'!$C$4:$C$1033,$C4,'Спецификации сегментов'!$I$4:$I$1033,K$2)</f>
        <v>0</v>
      </c>
      <c r="L4" s="10">
        <f>SUMIFS('Спецификации сегментов'!$H$4:$H$1033,'Спецификации сегментов'!$C$4:$C$1033,$C4,'Спецификации сегментов'!$I$4:$I$1033,L$2)</f>
        <v>1</v>
      </c>
      <c r="M4" s="10">
        <f>SUMIFS('Спецификации сегментов'!$H$4:$H$1033,'Спецификации сегментов'!$C$4:$C$1033,$C4,'Спецификации сегментов'!$I$4:$I$1033,M$2)</f>
        <v>0</v>
      </c>
      <c r="N4" s="10">
        <f>SUMIFS('Спецификации сегментов'!$H$4:$H$1033,'Спецификации сегментов'!$C$4:$C$1033,$C4,'Спецификации сегментов'!$I$4:$I$1033,N$2)</f>
        <v>0</v>
      </c>
      <c r="O4" s="10">
        <f>SUMIFS('Спецификации сегментов'!$H$4:$H$1033,'Спецификации сегментов'!$C$4:$C$1033,$C4,'Спецификации сегментов'!$I$4:$I$1033,O$2)</f>
        <v>1</v>
      </c>
      <c r="P4" s="10">
        <f>SUMIFS('Спецификации сегментов'!$H$4:$H$1033,'Спецификации сегментов'!$C$4:$C$1033,$C4,'Спецификации сегментов'!$I$4:$I$1033,P$2)</f>
        <v>0</v>
      </c>
      <c r="Q4" s="10">
        <f>SUMIFS('Спецификации сегментов'!$H$4:$H$1033,'Спецификации сегментов'!$C$4:$C$1033,$C4,'Спецификации сегментов'!$I$4:$I$1033,Q$2)</f>
        <v>1</v>
      </c>
      <c r="R4" s="10">
        <f>SUMIFS('Спецификации сегментов'!$H$4:$H$1033,'Спецификации сегментов'!$C$4:$C$1033,$C4,'Спецификации сегментов'!$I$4:$I$1033,R$2)</f>
        <v>1</v>
      </c>
      <c r="S4" s="10">
        <f>SUMIFS('Спецификации сегментов'!$H$4:$H$1033,'Спецификации сегментов'!$C$4:$C$1033,$C4,'Спецификации сегментов'!$I$4:$I$1033,S$2)</f>
        <v>1</v>
      </c>
      <c r="T4" s="10">
        <f>SUMIFS('Спецификации сегментов'!$H$4:$H$1033,'Спецификации сегментов'!$C$4:$C$1033,$C4,'Спецификации сегментов'!$I$4:$I$1033,T$2)</f>
        <v>1</v>
      </c>
      <c r="U4" s="10">
        <f>SUMIFS('Спецификации сегментов'!$H$4:$H$1033,'Спецификации сегментов'!$C$4:$C$1033,$C4,'Спецификации сегментов'!$I$4:$I$1033,U$2)</f>
        <v>1</v>
      </c>
      <c r="V4" s="10">
        <f>SUMIFS('Спецификации сегментов'!$H$4:$H$1033,'Спецификации сегментов'!$C$4:$C$1033,$C4,'Спецификации сегментов'!$I$4:$I$1033,V$2)</f>
        <v>1</v>
      </c>
      <c r="W4" s="180">
        <f>SUMIFS('Спецификации сегментов'!$H$4:$H$1033,'Спецификации сегментов'!$C$4:$C$1033,$C4,'Спецификации сегментов'!$I$4:$I$1033,W$2)</f>
        <v>1</v>
      </c>
      <c r="X4" s="10">
        <f>SUMIFS('Спецификации сегментов'!$H$4:$H$1033,'Спецификации сегментов'!$C$4:$C$1033,$C4,'Спецификации сегментов'!$I$4:$I$1033,X$2)</f>
        <v>1</v>
      </c>
      <c r="Y4" s="10">
        <f>SUMIFS('Спецификации сегментов'!$H$4:$H$1033,'Спецификации сегментов'!$C$4:$C$1033,$C4,'Спецификации сегментов'!$I$4:$I$1033,Y$2)</f>
        <v>1</v>
      </c>
      <c r="Z4" s="10">
        <f>SUMIFS('Спецификации сегментов'!$H$4:$H$1033,'Спецификации сегментов'!$C$4:$C$1033,$C4,'Спецификации сегментов'!$I$4:$I$1033,Z$2)</f>
        <v>1</v>
      </c>
      <c r="AA4" s="10">
        <f>SUMIFS('Спецификации сегментов'!$H$4:$H$1033,'Спецификации сегментов'!$C$4:$C$1033,$C4,'Спецификации сегментов'!$I$4:$I$1033,AA$2)</f>
        <v>1</v>
      </c>
      <c r="AB4" s="10">
        <f>SUMIFS('Спецификации сегментов'!$H$4:$H$1033,'Спецификации сегментов'!$C$4:$C$1033,$C4,'Спецификации сегментов'!$I$4:$I$1033,AB$2)</f>
        <v>1</v>
      </c>
      <c r="AC4" s="10">
        <f>SUMIFS('Спецификации сегментов'!$H$4:$H$1033,'Спецификации сегментов'!$C$4:$C$1033,$C4,'Спецификации сегментов'!$I$4:$I$1033,AC$2)</f>
        <v>0</v>
      </c>
      <c r="AD4" s="10">
        <f>SUMIFS('Спецификации сегментов'!$H$4:$H$1033,'Спецификации сегментов'!$C$4:$C$1033,$C4,'Спецификации сегментов'!$I$4:$I$1033,AD$2)</f>
        <v>0</v>
      </c>
      <c r="AE4" s="3">
        <f t="shared" ref="AE4:AE46" si="4">SUM(E4:AD4)</f>
        <v>15</v>
      </c>
      <c r="AF4" s="7"/>
    </row>
    <row r="5" spans="1:58" ht="15.75" customHeight="1">
      <c r="A5" s="182">
        <f t="shared" si="3"/>
        <v>3</v>
      </c>
      <c r="B5" s="183" t="s">
        <v>23</v>
      </c>
      <c r="C5" s="182" t="s">
        <v>24</v>
      </c>
      <c r="D5" s="182" t="s">
        <v>20</v>
      </c>
      <c r="E5" s="182">
        <f>SUMIFS('Спецификации сегментов'!$H$4:$H$1033,'Спецификации сегментов'!$C$4:$C$1033,$C5,'Спецификации сегментов'!$I$4:$I$1033,E$2)</f>
        <v>0</v>
      </c>
      <c r="F5" s="182">
        <f>SUMIFS('Спецификации сегментов'!$H$4:$H$1033,'Спецификации сегментов'!$C$4:$C$1033,$C5,'Спецификации сегментов'!$I$4:$I$1033,F$2)</f>
        <v>0</v>
      </c>
      <c r="G5" s="182">
        <f>SUMIFS('Спецификации сегментов'!$H$4:$H$1033,'Спецификации сегментов'!$C$4:$C$1033,$C5,'Спецификации сегментов'!$I$4:$I$1033,G$2)</f>
        <v>0</v>
      </c>
      <c r="H5" s="182">
        <f>SUMIFS('Спецификации сегментов'!$H$4:$H$1033,'Спецификации сегментов'!$C$4:$C$1033,$C5,'Спецификации сегментов'!$I$4:$I$1033,H$2)</f>
        <v>0</v>
      </c>
      <c r="I5" s="182">
        <f>SUMIFS('Спецификации сегментов'!$H$4:$H$1033,'Спецификации сегментов'!$C$4:$C$1033,$C5,'Спецификации сегментов'!$I$4:$I$1033,I$2)</f>
        <v>0</v>
      </c>
      <c r="J5" s="182">
        <f>SUMIFS('Спецификации сегментов'!$H$4:$H$1033,'Спецификации сегментов'!$C$4:$C$1033,$C5,'Спецификации сегментов'!$I$4:$I$1033,J$2)</f>
        <v>0</v>
      </c>
      <c r="K5" s="182">
        <f>SUMIFS('Спецификации сегментов'!$H$4:$H$1033,'Спецификации сегментов'!$C$4:$C$1033,$C5,'Спецификации сегментов'!$I$4:$I$1033,K$2)</f>
        <v>0</v>
      </c>
      <c r="L5" s="182">
        <f>SUMIFS('Спецификации сегментов'!$H$4:$H$1033,'Спецификации сегментов'!$C$4:$C$1033,$C5,'Спецификации сегментов'!$I$4:$I$1033,L$2)</f>
        <v>2</v>
      </c>
      <c r="M5" s="182">
        <f>SUMIFS('Спецификации сегментов'!$H$4:$H$1033,'Спецификации сегментов'!$C$4:$C$1033,$C5,'Спецификации сегментов'!$I$4:$I$1033,M$2)</f>
        <v>0</v>
      </c>
      <c r="N5" s="182">
        <f>SUMIFS('Спецификации сегментов'!$H$4:$H$1033,'Спецификации сегментов'!$C$4:$C$1033,$C5,'Спецификации сегментов'!$I$4:$I$1033,N$2)</f>
        <v>0</v>
      </c>
      <c r="O5" s="182">
        <f>SUMIFS('Спецификации сегментов'!$H$4:$H$1033,'Спецификации сегментов'!$C$4:$C$1033,$C5,'Спецификации сегментов'!$I$4:$I$1033,O$2)</f>
        <v>0</v>
      </c>
      <c r="P5" s="182">
        <f>SUMIFS('Спецификации сегментов'!$H$4:$H$1033,'Спецификации сегментов'!$C$4:$C$1033,$C5,'Спецификации сегментов'!$I$4:$I$1033,P$2)</f>
        <v>0</v>
      </c>
      <c r="Q5" s="182">
        <f>SUMIFS('Спецификации сегментов'!$H$4:$H$1033,'Спецификации сегментов'!$C$4:$C$1033,$C5,'Спецификации сегментов'!$I$4:$I$1033,Q$2)</f>
        <v>0</v>
      </c>
      <c r="R5" s="182">
        <f>SUMIFS('Спецификации сегментов'!$H$4:$H$1033,'Спецификации сегментов'!$C$4:$C$1033,$C5,'Спецификации сегментов'!$I$4:$I$1033,R$2)</f>
        <v>0</v>
      </c>
      <c r="S5" s="182">
        <f>SUMIFS('Спецификации сегментов'!$H$4:$H$1033,'Спецификации сегментов'!$C$4:$C$1033,$C5,'Спецификации сегментов'!$I$4:$I$1033,S$2)</f>
        <v>0</v>
      </c>
      <c r="T5" s="182">
        <f>SUMIFS('Спецификации сегментов'!$H$4:$H$1033,'Спецификации сегментов'!$C$4:$C$1033,$C5,'Спецификации сегментов'!$I$4:$I$1033,T$2)</f>
        <v>0</v>
      </c>
      <c r="U5" s="182">
        <f>SUMIFS('Спецификации сегментов'!$H$4:$H$1033,'Спецификации сегментов'!$C$4:$C$1033,$C5,'Спецификации сегментов'!$I$4:$I$1033,U$2)</f>
        <v>0</v>
      </c>
      <c r="V5" s="182">
        <f>SUMIFS('Спецификации сегментов'!$H$4:$H$1033,'Спецификации сегментов'!$C$4:$C$1033,$C5,'Спецификации сегментов'!$I$4:$I$1033,V$2)</f>
        <v>0</v>
      </c>
      <c r="W5" s="182">
        <f>SUMIFS('Спецификации сегментов'!$H$4:$H$1033,'Спецификации сегментов'!$C$4:$C$1033,$C5,'Спецификации сегментов'!$I$4:$I$1033,W$2)</f>
        <v>0</v>
      </c>
      <c r="X5" s="182">
        <f>SUMIFS('Спецификации сегментов'!$H$4:$H$1033,'Спецификации сегментов'!$C$4:$C$1033,$C5,'Спецификации сегментов'!$I$4:$I$1033,X$2)</f>
        <v>0</v>
      </c>
      <c r="Y5" s="182">
        <f>SUMIFS('Спецификации сегментов'!$H$4:$H$1033,'Спецификации сегментов'!$C$4:$C$1033,$C5,'Спецификации сегментов'!$I$4:$I$1033,Y$2)</f>
        <v>0</v>
      </c>
      <c r="Z5" s="182">
        <f>SUMIFS('Спецификации сегментов'!$H$4:$H$1033,'Спецификации сегментов'!$C$4:$C$1033,$C5,'Спецификации сегментов'!$I$4:$I$1033,Z$2)</f>
        <v>0</v>
      </c>
      <c r="AA5" s="182">
        <f>SUMIFS('Спецификации сегментов'!$H$4:$H$1033,'Спецификации сегментов'!$C$4:$C$1033,$C5,'Спецификации сегментов'!$I$4:$I$1033,AA$2)</f>
        <v>0</v>
      </c>
      <c r="AB5" s="182">
        <f>SUMIFS('Спецификации сегментов'!$H$4:$H$1033,'Спецификации сегментов'!$C$4:$C$1033,$C5,'Спецификации сегментов'!$I$4:$I$1033,AB$2)</f>
        <v>0</v>
      </c>
      <c r="AC5" s="10">
        <f>SUMIFS('Спецификации сегментов'!$H$4:$H$1033,'Спецификации сегментов'!$C$4:$C$1033,$C5,'Спецификации сегментов'!$I$4:$I$1033,AC$2)</f>
        <v>0</v>
      </c>
      <c r="AD5" s="10">
        <f>SUMIFS('Спецификации сегментов'!$H$4:$H$1033,'Спецификации сегментов'!$C$4:$C$1033,$C5,'Спецификации сегментов'!$I$4:$I$1033,AD$2)</f>
        <v>0</v>
      </c>
      <c r="AE5" s="3">
        <f t="shared" si="4"/>
        <v>2</v>
      </c>
      <c r="AF5" s="7"/>
    </row>
    <row r="6" spans="1:58" ht="15.75" customHeight="1">
      <c r="A6" s="182">
        <f t="shared" si="3"/>
        <v>4</v>
      </c>
      <c r="B6" s="183" t="s">
        <v>23</v>
      </c>
      <c r="C6" s="182" t="s">
        <v>25</v>
      </c>
      <c r="D6" s="182" t="s">
        <v>20</v>
      </c>
      <c r="E6" s="182">
        <f>SUMIFS('Спецификации сегментов'!$H$4:$H$1033,'Спецификации сегментов'!$C$4:$C$1033,$C6,'Спецификации сегментов'!$I$4:$I$1033,E$2)</f>
        <v>1</v>
      </c>
      <c r="F6" s="182">
        <f>SUMIFS('Спецификации сегментов'!$H$4:$H$1033,'Спецификации сегментов'!$C$4:$C$1033,$C6,'Спецификации сегментов'!$I$4:$I$1033,F$2)</f>
        <v>0</v>
      </c>
      <c r="G6" s="182">
        <f>SUMIFS('Спецификации сегментов'!$H$4:$H$1033,'Спецификации сегментов'!$C$4:$C$1033,$C6,'Спецификации сегментов'!$I$4:$I$1033,G$2)</f>
        <v>0</v>
      </c>
      <c r="H6" s="182">
        <f>SUMIFS('Спецификации сегментов'!$H$4:$H$1033,'Спецификации сегментов'!$C$4:$C$1033,$C6,'Спецификации сегментов'!$I$4:$I$1033,H$2)</f>
        <v>0</v>
      </c>
      <c r="I6" s="182">
        <f>SUMIFS('Спецификации сегментов'!$H$4:$H$1033,'Спецификации сегментов'!$C$4:$C$1033,$C6,'Спецификации сегментов'!$I$4:$I$1033,I$2)</f>
        <v>0</v>
      </c>
      <c r="J6" s="182">
        <f>SUMIFS('Спецификации сегментов'!$H$4:$H$1033,'Спецификации сегментов'!$C$4:$C$1033,$C6,'Спецификации сегментов'!$I$4:$I$1033,J$2)</f>
        <v>0</v>
      </c>
      <c r="K6" s="182">
        <f>SUMIFS('Спецификации сегментов'!$H$4:$H$1033,'Спецификации сегментов'!$C$4:$C$1033,$C6,'Спецификации сегментов'!$I$4:$I$1033,K$2)</f>
        <v>1</v>
      </c>
      <c r="L6" s="182">
        <f>SUMIFS('Спецификации сегментов'!$H$4:$H$1033,'Спецификации сегментов'!$C$4:$C$1033,$C6,'Спецификации сегментов'!$I$4:$I$1033,L$2)</f>
        <v>0</v>
      </c>
      <c r="M6" s="182">
        <f>SUMIFS('Спецификации сегментов'!$H$4:$H$1033,'Спецификации сегментов'!$C$4:$C$1033,$C6,'Спецификации сегментов'!$I$4:$I$1033,M$2)</f>
        <v>0</v>
      </c>
      <c r="N6" s="182">
        <f>SUMIFS('Спецификации сегментов'!$H$4:$H$1033,'Спецификации сегментов'!$C$4:$C$1033,$C6,'Спецификации сегментов'!$I$4:$I$1033,N$2)</f>
        <v>0</v>
      </c>
      <c r="O6" s="182">
        <f>SUMIFS('Спецификации сегментов'!$H$4:$H$1033,'Спецификации сегментов'!$C$4:$C$1033,$C6,'Спецификации сегментов'!$I$4:$I$1033,O$2)</f>
        <v>0</v>
      </c>
      <c r="P6" s="182">
        <f>SUMIFS('Спецификации сегментов'!$H$4:$H$1033,'Спецификации сегментов'!$C$4:$C$1033,$C6,'Спецификации сегментов'!$I$4:$I$1033,P$2)</f>
        <v>0</v>
      </c>
      <c r="Q6" s="182">
        <f>SUMIFS('Спецификации сегментов'!$H$4:$H$1033,'Спецификации сегментов'!$C$4:$C$1033,$C6,'Спецификации сегментов'!$I$4:$I$1033,Q$2)</f>
        <v>0</v>
      </c>
      <c r="R6" s="182">
        <f>SUMIFS('Спецификации сегментов'!$H$4:$H$1033,'Спецификации сегментов'!$C$4:$C$1033,$C6,'Спецификации сегментов'!$I$4:$I$1033,R$2)</f>
        <v>0</v>
      </c>
      <c r="S6" s="182">
        <f>SUMIFS('Спецификации сегментов'!$H$4:$H$1033,'Спецификации сегментов'!$C$4:$C$1033,$C6,'Спецификации сегментов'!$I$4:$I$1033,S$2)</f>
        <v>0</v>
      </c>
      <c r="T6" s="182">
        <f>SUMIFS('Спецификации сегментов'!$H$4:$H$1033,'Спецификации сегментов'!$C$4:$C$1033,$C6,'Спецификации сегментов'!$I$4:$I$1033,T$2)</f>
        <v>0</v>
      </c>
      <c r="U6" s="182">
        <f>SUMIFS('Спецификации сегментов'!$H$4:$H$1033,'Спецификации сегментов'!$C$4:$C$1033,$C6,'Спецификации сегментов'!$I$4:$I$1033,U$2)</f>
        <v>0</v>
      </c>
      <c r="V6" s="182">
        <f>SUMIFS('Спецификации сегментов'!$H$4:$H$1033,'Спецификации сегментов'!$C$4:$C$1033,$C6,'Спецификации сегментов'!$I$4:$I$1033,V$2)</f>
        <v>0</v>
      </c>
      <c r="W6" s="182">
        <f>SUMIFS('Спецификации сегментов'!$H$4:$H$1033,'Спецификации сегментов'!$C$4:$C$1033,$C6,'Спецификации сегментов'!$I$4:$I$1033,W$2)</f>
        <v>2</v>
      </c>
      <c r="X6" s="182">
        <f>SUMIFS('Спецификации сегментов'!$H$4:$H$1033,'Спецификации сегментов'!$C$4:$C$1033,$C6,'Спецификации сегментов'!$I$4:$I$1033,X$2)</f>
        <v>1</v>
      </c>
      <c r="Y6" s="182">
        <f>SUMIFS('Спецификации сегментов'!$H$4:$H$1033,'Спецификации сегментов'!$C$4:$C$1033,$C6,'Спецификации сегментов'!$I$4:$I$1033,Y$2)</f>
        <v>0</v>
      </c>
      <c r="Z6" s="182">
        <f>SUMIFS('Спецификации сегментов'!$H$4:$H$1033,'Спецификации сегментов'!$C$4:$C$1033,$C6,'Спецификации сегментов'!$I$4:$I$1033,Z$2)</f>
        <v>0</v>
      </c>
      <c r="AA6" s="182">
        <f>SUMIFS('Спецификации сегментов'!$H$4:$H$1033,'Спецификации сегментов'!$C$4:$C$1033,$C6,'Спецификации сегментов'!$I$4:$I$1033,AA$2)</f>
        <v>0</v>
      </c>
      <c r="AB6" s="182">
        <f>SUMIFS('Спецификации сегментов'!$H$4:$H$1033,'Спецификации сегментов'!$C$4:$C$1033,$C6,'Спецификации сегментов'!$I$4:$I$1033,AB$2)</f>
        <v>0</v>
      </c>
      <c r="AC6" s="10">
        <f>SUMIFS('Спецификации сегментов'!$H$4:$H$1033,'Спецификации сегментов'!$C$4:$C$1033,$C6,'Спецификации сегментов'!$I$4:$I$1033,AC$2)</f>
        <v>0</v>
      </c>
      <c r="AD6" s="10">
        <f>SUMIFS('Спецификации сегментов'!$H$4:$H$1033,'Спецификации сегментов'!$C$4:$C$1033,$C6,'Спецификации сегментов'!$I$4:$I$1033,AD$2)</f>
        <v>0</v>
      </c>
      <c r="AE6" s="3">
        <f t="shared" si="4"/>
        <v>5</v>
      </c>
      <c r="AF6" s="7"/>
    </row>
    <row r="7" spans="1:58" ht="15.75" customHeight="1">
      <c r="A7" s="182">
        <f t="shared" si="3"/>
        <v>5</v>
      </c>
      <c r="B7" s="183" t="s">
        <v>23</v>
      </c>
      <c r="C7" s="182" t="s">
        <v>26</v>
      </c>
      <c r="D7" s="182" t="s">
        <v>20</v>
      </c>
      <c r="E7" s="182">
        <f>SUMIFS('Спецификации сегментов'!$H$4:$H$1033,'Спецификации сегментов'!$C$4:$C$1033,$C7,'Спецификации сегментов'!$I$4:$I$1033,E$2)</f>
        <v>0</v>
      </c>
      <c r="F7" s="182">
        <f>SUMIFS('Спецификации сегментов'!$H$4:$H$1033,'Спецификации сегментов'!$C$4:$C$1033,$C7,'Спецификации сегментов'!$I$4:$I$1033,F$2)</f>
        <v>1</v>
      </c>
      <c r="G7" s="182">
        <f>SUMIFS('Спецификации сегментов'!$H$4:$H$1033,'Спецификации сегментов'!$C$4:$C$1033,$C7,'Спецификации сегментов'!$I$4:$I$1033,G$2)</f>
        <v>1</v>
      </c>
      <c r="H7" s="182">
        <f>SUMIFS('Спецификации сегментов'!$H$4:$H$1033,'Спецификации сегментов'!$C$4:$C$1033,$C7,'Спецификации сегментов'!$I$4:$I$1033,H$2)</f>
        <v>1</v>
      </c>
      <c r="I7" s="182">
        <f>SUMIFS('Спецификации сегментов'!$H$4:$H$1033,'Спецификации сегментов'!$C$4:$C$1033,$C7,'Спецификации сегментов'!$I$4:$I$1033,I$2)</f>
        <v>0</v>
      </c>
      <c r="J7" s="182">
        <f>SUMIFS('Спецификации сегментов'!$H$4:$H$1033,'Спецификации сегментов'!$C$4:$C$1033,$C7,'Спецификации сегментов'!$I$4:$I$1033,J$2)</f>
        <v>2</v>
      </c>
      <c r="K7" s="182">
        <f>SUMIFS('Спецификации сегментов'!$H$4:$H$1033,'Спецификации сегментов'!$C$4:$C$1033,$C7,'Спецификации сегментов'!$I$4:$I$1033,K$2)</f>
        <v>0</v>
      </c>
      <c r="L7" s="182">
        <f>SUMIFS('Спецификации сегментов'!$H$4:$H$1033,'Спецификации сегментов'!$C$4:$C$1033,$C7,'Спецификации сегментов'!$I$4:$I$1033,L$2)</f>
        <v>0</v>
      </c>
      <c r="M7" s="182">
        <f>SUMIFS('Спецификации сегментов'!$H$4:$H$1033,'Спецификации сегментов'!$C$4:$C$1033,$C7,'Спецификации сегментов'!$I$4:$I$1033,M$2)</f>
        <v>0</v>
      </c>
      <c r="N7" s="182">
        <f>SUMIFS('Спецификации сегментов'!$H$4:$H$1033,'Спецификации сегментов'!$C$4:$C$1033,$C7,'Спецификации сегментов'!$I$4:$I$1033,N$2)</f>
        <v>0</v>
      </c>
      <c r="O7" s="182">
        <f>SUMIFS('Спецификации сегментов'!$H$4:$H$1033,'Спецификации сегментов'!$C$4:$C$1033,$C7,'Спецификации сегментов'!$I$4:$I$1033,O$2)</f>
        <v>0</v>
      </c>
      <c r="P7" s="182">
        <f>SUMIFS('Спецификации сегментов'!$H$4:$H$1033,'Спецификации сегментов'!$C$4:$C$1033,$C7,'Спецификации сегментов'!$I$4:$I$1033,P$2)</f>
        <v>1</v>
      </c>
      <c r="Q7" s="182">
        <f>SUMIFS('Спецификации сегментов'!$H$4:$H$1033,'Спецификации сегментов'!$C$4:$C$1033,$C7,'Спецификации сегментов'!$I$4:$I$1033,Q$2)</f>
        <v>1</v>
      </c>
      <c r="R7" s="182">
        <f>SUMIFS('Спецификации сегментов'!$H$4:$H$1033,'Спецификации сегментов'!$C$4:$C$1033,$C7,'Спецификации сегментов'!$I$4:$I$1033,R$2)</f>
        <v>0</v>
      </c>
      <c r="S7" s="182">
        <f>SUMIFS('Спецификации сегментов'!$H$4:$H$1033,'Спецификации сегментов'!$C$4:$C$1033,$C7,'Спецификации сегментов'!$I$4:$I$1033,S$2)</f>
        <v>1</v>
      </c>
      <c r="T7" s="182">
        <f>SUMIFS('Спецификации сегментов'!$H$4:$H$1033,'Спецификации сегментов'!$C$4:$C$1033,$C7,'Спецификации сегментов'!$I$4:$I$1033,T$2)</f>
        <v>0</v>
      </c>
      <c r="U7" s="182">
        <f>SUMIFS('Спецификации сегментов'!$H$4:$H$1033,'Спецификации сегментов'!$C$4:$C$1033,$C7,'Спецификации сегментов'!$I$4:$I$1033,U$2)</f>
        <v>1</v>
      </c>
      <c r="V7" s="182">
        <f>SUMIFS('Спецификации сегментов'!$H$4:$H$1033,'Спецификации сегментов'!$C$4:$C$1033,$C7,'Спецификации сегментов'!$I$4:$I$1033,V$2)</f>
        <v>0</v>
      </c>
      <c r="W7" s="182">
        <f>SUMIFS('Спецификации сегментов'!$H$4:$H$1033,'Спецификации сегментов'!$C$4:$C$1033,$C7,'Спецификации сегментов'!$I$4:$I$1033,W$2)</f>
        <v>0</v>
      </c>
      <c r="X7" s="182">
        <f>SUMIFS('Спецификации сегментов'!$H$4:$H$1033,'Спецификации сегментов'!$C$4:$C$1033,$C7,'Спецификации сегментов'!$I$4:$I$1033,X$2)</f>
        <v>1</v>
      </c>
      <c r="Y7" s="182">
        <f>SUMIFS('Спецификации сегментов'!$H$4:$H$1033,'Спецификации сегментов'!$C$4:$C$1033,$C7,'Спецификации сегментов'!$I$4:$I$1033,Y$2)</f>
        <v>0</v>
      </c>
      <c r="Z7" s="182">
        <f>SUMIFS('Спецификации сегментов'!$H$4:$H$1033,'Спецификации сегментов'!$C$4:$C$1033,$C7,'Спецификации сегментов'!$I$4:$I$1033,Z$2)</f>
        <v>0</v>
      </c>
      <c r="AA7" s="182">
        <f>SUMIFS('Спецификации сегментов'!$H$4:$H$1033,'Спецификации сегментов'!$C$4:$C$1033,$C7,'Спецификации сегментов'!$I$4:$I$1033,AA$2)</f>
        <v>2</v>
      </c>
      <c r="AB7" s="182">
        <f>SUMIFS('Спецификации сегментов'!$H$4:$H$1033,'Спецификации сегментов'!$C$4:$C$1033,$C7,'Спецификации сегментов'!$I$4:$I$1033,AB$2)</f>
        <v>0</v>
      </c>
      <c r="AC7" s="10">
        <f>SUMIFS('Спецификации сегментов'!$H$4:$H$1033,'Спецификации сегментов'!$C$4:$C$1033,$C7,'Спецификации сегментов'!$I$4:$I$1033,AC$2)</f>
        <v>0</v>
      </c>
      <c r="AD7" s="10">
        <f>SUMIFS('Спецификации сегментов'!$H$4:$H$1033,'Спецификации сегментов'!$C$4:$C$1033,$C7,'Спецификации сегментов'!$I$4:$I$1033,AD$2)</f>
        <v>0</v>
      </c>
      <c r="AE7" s="3">
        <f t="shared" si="4"/>
        <v>12</v>
      </c>
      <c r="AF7" s="7"/>
    </row>
    <row r="8" spans="1:58" ht="15.75" customHeight="1">
      <c r="A8" s="182">
        <f t="shared" si="3"/>
        <v>6</v>
      </c>
      <c r="B8" s="183" t="s">
        <v>23</v>
      </c>
      <c r="C8" s="182" t="s">
        <v>27</v>
      </c>
      <c r="D8" s="182" t="s">
        <v>20</v>
      </c>
      <c r="E8" s="182">
        <f>SUMIFS('Спецификации сегментов'!$H$4:$H$1033,'Спецификации сегментов'!$C$4:$C$1033,$C8,'Спецификации сегментов'!$I$4:$I$1033,E$2)</f>
        <v>0</v>
      </c>
      <c r="F8" s="182">
        <f>SUMIFS('Спецификации сегментов'!$H$4:$H$1033,'Спецификации сегментов'!$C$4:$C$1033,$C8,'Спецификации сегментов'!$I$4:$I$1033,F$2)</f>
        <v>0</v>
      </c>
      <c r="G8" s="182">
        <f>SUMIFS('Спецификации сегментов'!$H$4:$H$1033,'Спецификации сегментов'!$C$4:$C$1033,$C8,'Спецификации сегментов'!$I$4:$I$1033,G$2)</f>
        <v>0</v>
      </c>
      <c r="H8" s="182">
        <f>SUMIFS('Спецификации сегментов'!$H$4:$H$1033,'Спецификации сегментов'!$C$4:$C$1033,$C8,'Спецификации сегментов'!$I$4:$I$1033,H$2)</f>
        <v>0</v>
      </c>
      <c r="I8" s="182">
        <f>SUMIFS('Спецификации сегментов'!$H$4:$H$1033,'Спецификации сегментов'!$C$4:$C$1033,$C8,'Спецификации сегментов'!$I$4:$I$1033,I$2)</f>
        <v>0</v>
      </c>
      <c r="J8" s="182">
        <f>SUMIFS('Спецификации сегментов'!$H$4:$H$1033,'Спецификации сегментов'!$C$4:$C$1033,$C8,'Спецификации сегментов'!$I$4:$I$1033,J$2)</f>
        <v>0</v>
      </c>
      <c r="K8" s="182">
        <f>SUMIFS('Спецификации сегментов'!$H$4:$H$1033,'Спецификации сегментов'!$C$4:$C$1033,$C8,'Спецификации сегментов'!$I$4:$I$1033,K$2)</f>
        <v>0</v>
      </c>
      <c r="L8" s="182">
        <f>SUMIFS('Спецификации сегментов'!$H$4:$H$1033,'Спецификации сегментов'!$C$4:$C$1033,$C8,'Спецификации сегментов'!$I$4:$I$1033,L$2)</f>
        <v>0</v>
      </c>
      <c r="M8" s="182">
        <f>SUMIFS('Спецификации сегментов'!$H$4:$H$1033,'Спецификации сегментов'!$C$4:$C$1033,$C8,'Спецификации сегментов'!$I$4:$I$1033,M$2)</f>
        <v>1</v>
      </c>
      <c r="N8" s="182">
        <f>SUMIFS('Спецификации сегментов'!$H$4:$H$1033,'Спецификации сегментов'!$C$4:$C$1033,$C8,'Спецификации сегментов'!$I$4:$I$1033,N$2)</f>
        <v>0</v>
      </c>
      <c r="O8" s="182">
        <f>SUMIFS('Спецификации сегментов'!$H$4:$H$1033,'Спецификации сегментов'!$C$4:$C$1033,$C8,'Спецификации сегментов'!$I$4:$I$1033,O$2)</f>
        <v>0</v>
      </c>
      <c r="P8" s="182">
        <f>SUMIFS('Спецификации сегментов'!$H$4:$H$1033,'Спецификации сегментов'!$C$4:$C$1033,$C8,'Спецификации сегментов'!$I$4:$I$1033,P$2)</f>
        <v>0</v>
      </c>
      <c r="Q8" s="182">
        <f>SUMIFS('Спецификации сегментов'!$H$4:$H$1033,'Спецификации сегментов'!$C$4:$C$1033,$C8,'Спецификации сегментов'!$I$4:$I$1033,Q$2)</f>
        <v>0</v>
      </c>
      <c r="R8" s="182">
        <f>SUMIFS('Спецификации сегментов'!$H$4:$H$1033,'Спецификации сегментов'!$C$4:$C$1033,$C8,'Спецификации сегментов'!$I$4:$I$1033,R$2)</f>
        <v>0</v>
      </c>
      <c r="S8" s="182">
        <f>SUMIFS('Спецификации сегментов'!$H$4:$H$1033,'Спецификации сегментов'!$C$4:$C$1033,$C8,'Спецификации сегментов'!$I$4:$I$1033,S$2)</f>
        <v>0</v>
      </c>
      <c r="T8" s="182">
        <f>SUMIFS('Спецификации сегментов'!$H$4:$H$1033,'Спецификации сегментов'!$C$4:$C$1033,$C8,'Спецификации сегментов'!$I$4:$I$1033,T$2)</f>
        <v>1</v>
      </c>
      <c r="U8" s="182">
        <f>SUMIFS('Спецификации сегментов'!$H$4:$H$1033,'Спецификации сегментов'!$C$4:$C$1033,$C8,'Спецификации сегментов'!$I$4:$I$1033,U$2)</f>
        <v>0</v>
      </c>
      <c r="V8" s="182">
        <f>SUMIFS('Спецификации сегментов'!$H$4:$H$1033,'Спецификации сегментов'!$C$4:$C$1033,$C8,'Спецификации сегментов'!$I$4:$I$1033,V$2)</f>
        <v>0</v>
      </c>
      <c r="W8" s="182">
        <f>SUMIFS('Спецификации сегментов'!$H$4:$H$1033,'Спецификации сегментов'!$C$4:$C$1033,$C8,'Спецификации сегментов'!$I$4:$I$1033,W$2)</f>
        <v>0</v>
      </c>
      <c r="X8" s="182">
        <f>SUMIFS('Спецификации сегментов'!$H$4:$H$1033,'Спецификации сегментов'!$C$4:$C$1033,$C8,'Спецификации сегментов'!$I$4:$I$1033,X$2)</f>
        <v>0</v>
      </c>
      <c r="Y8" s="182">
        <f>SUMIFS('Спецификации сегментов'!$H$4:$H$1033,'Спецификации сегментов'!$C$4:$C$1033,$C8,'Спецификации сегментов'!$I$4:$I$1033,Y$2)</f>
        <v>0</v>
      </c>
      <c r="Z8" s="182">
        <f>SUMIFS('Спецификации сегментов'!$H$4:$H$1033,'Спецификации сегментов'!$C$4:$C$1033,$C8,'Спецификации сегментов'!$I$4:$I$1033,Z$2)</f>
        <v>1</v>
      </c>
      <c r="AA8" s="182">
        <f>SUMIFS('Спецификации сегментов'!$H$4:$H$1033,'Спецификации сегментов'!$C$4:$C$1033,$C8,'Спецификации сегментов'!$I$4:$I$1033,AA$2)</f>
        <v>1</v>
      </c>
      <c r="AB8" s="182">
        <f>SUMIFS('Спецификации сегментов'!$H$4:$H$1033,'Спецификации сегментов'!$C$4:$C$1033,$C8,'Спецификации сегментов'!$I$4:$I$1033,AB$2)</f>
        <v>0</v>
      </c>
      <c r="AC8" s="10">
        <f>SUMIFS('Спецификации сегментов'!$H$4:$H$1033,'Спецификации сегментов'!$C$4:$C$1033,$C8,'Спецификации сегментов'!$I$4:$I$1033,AC$2)</f>
        <v>0</v>
      </c>
      <c r="AD8" s="10">
        <f>SUMIFS('Спецификации сегментов'!$H$4:$H$1033,'Спецификации сегментов'!$C$4:$C$1033,$C8,'Спецификации сегментов'!$I$4:$I$1033,AD$2)</f>
        <v>0</v>
      </c>
      <c r="AE8" s="3">
        <f t="shared" si="4"/>
        <v>4</v>
      </c>
      <c r="AF8" s="7"/>
    </row>
    <row r="9" spans="1:58" ht="15.75" customHeight="1">
      <c r="A9" s="182">
        <f t="shared" si="3"/>
        <v>7</v>
      </c>
      <c r="B9" s="183" t="s">
        <v>23</v>
      </c>
      <c r="C9" s="182" t="s">
        <v>28</v>
      </c>
      <c r="D9" s="182" t="s">
        <v>20</v>
      </c>
      <c r="E9" s="182">
        <f>SUMIFS('Спецификации сегментов'!$H$4:$H$1033,'Спецификации сегментов'!$C$4:$C$1033,$C9,'Спецификации сегментов'!$I$4:$I$1033,E$2)</f>
        <v>2</v>
      </c>
      <c r="F9" s="182">
        <f>SUMIFS('Спецификации сегментов'!$H$4:$H$1033,'Спецификации сегментов'!$C$4:$C$1033,$C9,'Спецификации сегментов'!$I$4:$I$1033,F$2)</f>
        <v>1</v>
      </c>
      <c r="G9" s="182">
        <f>SUMIFS('Спецификации сегментов'!$H$4:$H$1033,'Спецификации сегментов'!$C$4:$C$1033,$C9,'Спецификации сегментов'!$I$4:$I$1033,G$2)</f>
        <v>1</v>
      </c>
      <c r="H9" s="182">
        <f>SUMIFS('Спецификации сегментов'!$H$4:$H$1033,'Спецификации сегментов'!$C$4:$C$1033,$C9,'Спецификации сегментов'!$I$4:$I$1033,H$2)</f>
        <v>2</v>
      </c>
      <c r="I9" s="182">
        <f>SUMIFS('Спецификации сегментов'!$H$4:$H$1033,'Спецификации сегментов'!$C$4:$C$1033,$C9,'Спецификации сегментов'!$I$4:$I$1033,I$2)</f>
        <v>2</v>
      </c>
      <c r="J9" s="182">
        <f>SUMIFS('Спецификации сегментов'!$H$4:$H$1033,'Спецификации сегментов'!$C$4:$C$1033,$C9,'Спецификации сегментов'!$I$4:$I$1033,J$2)</f>
        <v>1</v>
      </c>
      <c r="K9" s="182">
        <f>SUMIFS('Спецификации сегментов'!$H$4:$H$1033,'Спецификации сегментов'!$C$4:$C$1033,$C9,'Спецификации сегментов'!$I$4:$I$1033,K$2)</f>
        <v>1</v>
      </c>
      <c r="L9" s="182">
        <f>SUMIFS('Спецификации сегментов'!$H$4:$H$1033,'Спецификации сегментов'!$C$4:$C$1033,$C9,'Спецификации сегментов'!$I$4:$I$1033,L$2)</f>
        <v>0</v>
      </c>
      <c r="M9" s="182">
        <f>SUMIFS('Спецификации сегментов'!$H$4:$H$1033,'Спецификации сегментов'!$C$4:$C$1033,$C9,'Спецификации сегментов'!$I$4:$I$1033,M$2)</f>
        <v>0</v>
      </c>
      <c r="N9" s="182">
        <f>SUMIFS('Спецификации сегментов'!$H$4:$H$1033,'Спецификации сегментов'!$C$4:$C$1033,$C9,'Спецификации сегментов'!$I$4:$I$1033,N$2)</f>
        <v>1</v>
      </c>
      <c r="O9" s="182">
        <f>SUMIFS('Спецификации сегментов'!$H$4:$H$1033,'Спецификации сегментов'!$C$4:$C$1033,$C9,'Спецификации сегментов'!$I$4:$I$1033,O$2)</f>
        <v>1</v>
      </c>
      <c r="P9" s="182">
        <f>SUMIFS('Спецификации сегментов'!$H$4:$H$1033,'Спецификации сегментов'!$C$4:$C$1033,$C9,'Спецификации сегментов'!$I$4:$I$1033,P$2)</f>
        <v>0</v>
      </c>
      <c r="Q9" s="182">
        <f>SUMIFS('Спецификации сегментов'!$H$4:$H$1033,'Спецификации сегментов'!$C$4:$C$1033,$C9,'Спецификации сегментов'!$I$4:$I$1033,Q$2)</f>
        <v>1</v>
      </c>
      <c r="R9" s="182">
        <f>SUMIFS('Спецификации сегментов'!$H$4:$H$1033,'Спецификации сегментов'!$C$4:$C$1033,$C9,'Спецификации сегментов'!$I$4:$I$1033,R$2)</f>
        <v>3</v>
      </c>
      <c r="S9" s="182">
        <f>SUMIFS('Спецификации сегментов'!$H$4:$H$1033,'Спецификации сегментов'!$C$4:$C$1033,$C9,'Спецификации сегментов'!$I$4:$I$1033,S$2)</f>
        <v>1</v>
      </c>
      <c r="T9" s="182">
        <f>SUMIFS('Спецификации сегментов'!$H$4:$H$1033,'Спецификации сегментов'!$C$4:$C$1033,$C9,'Спецификации сегментов'!$I$4:$I$1033,T$2)</f>
        <v>1</v>
      </c>
      <c r="U9" s="182">
        <f>SUMIFS('Спецификации сегментов'!$H$4:$H$1033,'Спецификации сегментов'!$C$4:$C$1033,$C9,'Спецификации сегментов'!$I$4:$I$1033,U$2)</f>
        <v>2</v>
      </c>
      <c r="V9" s="182">
        <f>SUMIFS('Спецификации сегментов'!$H$4:$H$1033,'Спецификации сегментов'!$C$4:$C$1033,$C9,'Спецификации сегментов'!$I$4:$I$1033,V$2)</f>
        <v>0</v>
      </c>
      <c r="W9" s="182">
        <f>SUMIFS('Спецификации сегментов'!$H$4:$H$1033,'Спецификации сегментов'!$C$4:$C$1033,$C9,'Спецификации сегментов'!$I$4:$I$1033,W$2)</f>
        <v>3</v>
      </c>
      <c r="X9" s="182">
        <f>SUMIFS('Спецификации сегментов'!$H$4:$H$1033,'Спецификации сегментов'!$C$4:$C$1033,$C9,'Спецификации сегментов'!$I$4:$I$1033,X$2)</f>
        <v>1</v>
      </c>
      <c r="Y9" s="182">
        <f>SUMIFS('Спецификации сегментов'!$H$4:$H$1033,'Спецификации сегментов'!$C$4:$C$1033,$C9,'Спецификации сегментов'!$I$4:$I$1033,Y$2)</f>
        <v>2</v>
      </c>
      <c r="Z9" s="182">
        <f>SUMIFS('Спецификации сегментов'!$H$4:$H$1033,'Спецификации сегментов'!$C$4:$C$1033,$C9,'Спецификации сегментов'!$I$4:$I$1033,Z$2)</f>
        <v>4</v>
      </c>
      <c r="AA9" s="182">
        <f>SUMIFS('Спецификации сегментов'!$H$4:$H$1033,'Спецификации сегментов'!$C$4:$C$1033,$C9,'Спецификации сегментов'!$I$4:$I$1033,AA$2)</f>
        <v>2</v>
      </c>
      <c r="AB9" s="182">
        <f>SUMIFS('Спецификации сегментов'!$H$4:$H$1033,'Спецификации сегментов'!$C$4:$C$1033,$C9,'Спецификации сегментов'!$I$4:$I$1033,AB$2)</f>
        <v>2</v>
      </c>
      <c r="AC9" s="10">
        <f>SUMIFS('Спецификации сегментов'!$H$4:$H$1033,'Спецификации сегментов'!$C$4:$C$1033,$C9,'Спецификации сегментов'!$I$4:$I$1033,AC$2)</f>
        <v>0</v>
      </c>
      <c r="AD9" s="10">
        <f>SUMIFS('Спецификации сегментов'!$H$4:$H$1033,'Спецификации сегментов'!$C$4:$C$1033,$C9,'Спецификации сегментов'!$I$4:$I$1033,AD$2)</f>
        <v>0</v>
      </c>
      <c r="AE9" s="3">
        <f t="shared" si="4"/>
        <v>34</v>
      </c>
      <c r="AF9" s="7"/>
    </row>
    <row r="10" spans="1:58" ht="15.75" customHeight="1">
      <c r="A10" s="182">
        <f t="shared" si="3"/>
        <v>8</v>
      </c>
      <c r="B10" s="183" t="s">
        <v>23</v>
      </c>
      <c r="C10" s="182" t="s">
        <v>29</v>
      </c>
      <c r="D10" s="182" t="s">
        <v>20</v>
      </c>
      <c r="E10" s="182">
        <f>SUMIFS('Спецификации сегментов'!$H$4:$H$1033,'Спецификации сегментов'!$C$4:$C$1033,$C10,'Спецификации сегментов'!$I$4:$I$1033,E$2)</f>
        <v>1</v>
      </c>
      <c r="F10" s="182">
        <f>SUMIFS('Спецификации сегментов'!$H$4:$H$1033,'Спецификации сегментов'!$C$4:$C$1033,$C10,'Спецификации сегментов'!$I$4:$I$1033,F$2)</f>
        <v>0</v>
      </c>
      <c r="G10" s="182">
        <f>SUMIFS('Спецификации сегментов'!$H$4:$H$1033,'Спецификации сегментов'!$C$4:$C$1033,$C10,'Спецификации сегментов'!$I$4:$I$1033,G$2)</f>
        <v>1</v>
      </c>
      <c r="H10" s="182">
        <f>SUMIFS('Спецификации сегментов'!$H$4:$H$1033,'Спецификации сегментов'!$C$4:$C$1033,$C10,'Спецификации сегментов'!$I$4:$I$1033,H$2)</f>
        <v>2</v>
      </c>
      <c r="I10" s="182">
        <f>SUMIFS('Спецификации сегментов'!$H$4:$H$1033,'Спецификации сегментов'!$C$4:$C$1033,$C10,'Спецификации сегментов'!$I$4:$I$1033,I$2)</f>
        <v>1</v>
      </c>
      <c r="J10" s="182">
        <f>SUMIFS('Спецификации сегментов'!$H$4:$H$1033,'Спецификации сегментов'!$C$4:$C$1033,$C10,'Спецификации сегментов'!$I$4:$I$1033,J$2)</f>
        <v>0</v>
      </c>
      <c r="K10" s="182">
        <f>SUMIFS('Спецификации сегментов'!$H$4:$H$1033,'Спецификации сегментов'!$C$4:$C$1033,$C10,'Спецификации сегментов'!$I$4:$I$1033,K$2)</f>
        <v>0</v>
      </c>
      <c r="L10" s="182">
        <f>SUMIFS('Спецификации сегментов'!$H$4:$H$1033,'Спецификации сегментов'!$C$4:$C$1033,$C10,'Спецификации сегментов'!$I$4:$I$1033,L$2)</f>
        <v>0</v>
      </c>
      <c r="M10" s="182">
        <f>SUMIFS('Спецификации сегментов'!$H$4:$H$1033,'Спецификации сегментов'!$C$4:$C$1033,$C10,'Спецификации сегментов'!$I$4:$I$1033,M$2)</f>
        <v>1</v>
      </c>
      <c r="N10" s="182">
        <f>SUMIFS('Спецификации сегментов'!$H$4:$H$1033,'Спецификации сегментов'!$C$4:$C$1033,$C10,'Спецификации сегментов'!$I$4:$I$1033,N$2)</f>
        <v>0</v>
      </c>
      <c r="O10" s="182">
        <f>SUMIFS('Спецификации сегментов'!$H$4:$H$1033,'Спецификации сегментов'!$C$4:$C$1033,$C10,'Спецификации сегментов'!$I$4:$I$1033,O$2)</f>
        <v>2</v>
      </c>
      <c r="P10" s="182">
        <f>SUMIFS('Спецификации сегментов'!$H$4:$H$1033,'Спецификации сегментов'!$C$4:$C$1033,$C10,'Спецификации сегментов'!$I$4:$I$1033,P$2)</f>
        <v>1</v>
      </c>
      <c r="Q10" s="182">
        <f>SUMIFS('Спецификации сегментов'!$H$4:$H$1033,'Спецификации сегментов'!$C$4:$C$1033,$C10,'Спецификации сегментов'!$I$4:$I$1033,Q$2)</f>
        <v>0</v>
      </c>
      <c r="R10" s="182">
        <f>SUMIFS('Спецификации сегментов'!$H$4:$H$1033,'Спецификации сегментов'!$C$4:$C$1033,$C10,'Спецификации сегментов'!$I$4:$I$1033,R$2)</f>
        <v>0</v>
      </c>
      <c r="S10" s="182">
        <f>SUMIFS('Спецификации сегментов'!$H$4:$H$1033,'Спецификации сегментов'!$C$4:$C$1033,$C10,'Спецификации сегментов'!$I$4:$I$1033,S$2)</f>
        <v>0</v>
      </c>
      <c r="T10" s="182">
        <f>SUMIFS('Спецификации сегментов'!$H$4:$H$1033,'Спецификации сегментов'!$C$4:$C$1033,$C10,'Спецификации сегментов'!$I$4:$I$1033,T$2)</f>
        <v>0</v>
      </c>
      <c r="U10" s="182">
        <f>SUMIFS('Спецификации сегментов'!$H$4:$H$1033,'Спецификации сегментов'!$C$4:$C$1033,$C10,'Спецификации сегментов'!$I$4:$I$1033,U$2)</f>
        <v>0</v>
      </c>
      <c r="V10" s="182">
        <f>SUMIFS('Спецификации сегментов'!$H$4:$H$1033,'Спецификации сегментов'!$C$4:$C$1033,$C10,'Спецификации сегментов'!$I$4:$I$1033,V$2)</f>
        <v>0</v>
      </c>
      <c r="W10" s="182">
        <f>SUMIFS('Спецификации сегментов'!$H$4:$H$1033,'Спецификации сегментов'!$C$4:$C$1033,$C10,'Спецификации сегментов'!$I$4:$I$1033,W$2)</f>
        <v>0</v>
      </c>
      <c r="X10" s="182">
        <f>SUMIFS('Спецификации сегментов'!$H$4:$H$1033,'Спецификации сегментов'!$C$4:$C$1033,$C10,'Спецификации сегментов'!$I$4:$I$1033,X$2)</f>
        <v>1</v>
      </c>
      <c r="Y10" s="182">
        <f>SUMIFS('Спецификации сегментов'!$H$4:$H$1033,'Спецификации сегментов'!$C$4:$C$1033,$C10,'Спецификации сегментов'!$I$4:$I$1033,Y$2)</f>
        <v>3</v>
      </c>
      <c r="Z10" s="182">
        <f>SUMIFS('Спецификации сегментов'!$H$4:$H$1033,'Спецификации сегментов'!$C$4:$C$1033,$C10,'Спецификации сегментов'!$I$4:$I$1033,Z$2)</f>
        <v>0</v>
      </c>
      <c r="AA10" s="182">
        <f>SUMIFS('Спецификации сегментов'!$H$4:$H$1033,'Спецификации сегментов'!$C$4:$C$1033,$C10,'Спецификации сегментов'!$I$4:$I$1033,AA$2)</f>
        <v>0</v>
      </c>
      <c r="AB10" s="182">
        <f>SUMIFS('Спецификации сегментов'!$H$4:$H$1033,'Спецификации сегментов'!$C$4:$C$1033,$C10,'Спецификации сегментов'!$I$4:$I$1033,AB$2)</f>
        <v>0</v>
      </c>
      <c r="AC10" s="10">
        <f>SUMIFS('Спецификации сегментов'!$H$4:$H$1033,'Спецификации сегментов'!$C$4:$C$1033,$C10,'Спецификации сегментов'!$I$4:$I$1033,AC$2)</f>
        <v>0</v>
      </c>
      <c r="AD10" s="10">
        <f>SUMIFS('Спецификации сегментов'!$H$4:$H$1033,'Спецификации сегментов'!$C$4:$C$1033,$C10,'Спецификации сегментов'!$I$4:$I$1033,AD$2)</f>
        <v>0</v>
      </c>
      <c r="AE10" s="3">
        <f t="shared" si="4"/>
        <v>13</v>
      </c>
      <c r="AF10" s="7"/>
    </row>
    <row r="11" spans="1:58" ht="15.75" customHeight="1">
      <c r="A11" s="182">
        <f t="shared" si="3"/>
        <v>9</v>
      </c>
      <c r="B11" s="183" t="s">
        <v>23</v>
      </c>
      <c r="C11" s="182" t="s">
        <v>30</v>
      </c>
      <c r="D11" s="182" t="s">
        <v>20</v>
      </c>
      <c r="E11" s="182">
        <f>SUMIFS('Спецификации сегментов'!$H$4:$H$1033,'Спецификации сегментов'!$C$4:$C$1033,$C11,'Спецификации сегментов'!$I$4:$I$1033,E$2)</f>
        <v>2</v>
      </c>
      <c r="F11" s="182">
        <f>SUMIFS('Спецификации сегментов'!$H$4:$H$1033,'Спецификации сегментов'!$C$4:$C$1033,$C11,'Спецификации сегментов'!$I$4:$I$1033,F$2)</f>
        <v>2</v>
      </c>
      <c r="G11" s="182">
        <f>SUMIFS('Спецификации сегментов'!$H$4:$H$1033,'Спецификации сегментов'!$C$4:$C$1033,$C11,'Спецификации сегментов'!$I$4:$I$1033,G$2)</f>
        <v>1</v>
      </c>
      <c r="H11" s="182">
        <f>SUMIFS('Спецификации сегментов'!$H$4:$H$1033,'Спецификации сегментов'!$C$4:$C$1033,$C11,'Спецификации сегментов'!$I$4:$I$1033,H$2)</f>
        <v>1</v>
      </c>
      <c r="I11" s="182">
        <f>SUMIFS('Спецификации сегментов'!$H$4:$H$1033,'Спецификации сегментов'!$C$4:$C$1033,$C11,'Спецификации сегментов'!$I$4:$I$1033,I$2)</f>
        <v>2</v>
      </c>
      <c r="J11" s="182">
        <f>SUMIFS('Спецификации сегментов'!$H$4:$H$1033,'Спецификации сегментов'!$C$4:$C$1033,$C11,'Спецификации сегментов'!$I$4:$I$1033,J$2)</f>
        <v>2</v>
      </c>
      <c r="K11" s="182">
        <f>SUMIFS('Спецификации сегментов'!$H$4:$H$1033,'Спецификации сегментов'!$C$4:$C$1033,$C11,'Спецификации сегментов'!$I$4:$I$1033,K$2)</f>
        <v>1</v>
      </c>
      <c r="L11" s="182">
        <f>SUMIFS('Спецификации сегментов'!$H$4:$H$1033,'Спецификации сегментов'!$C$4:$C$1033,$C11,'Спецификации сегментов'!$I$4:$I$1033,L$2)</f>
        <v>0</v>
      </c>
      <c r="M11" s="182">
        <f>SUMIFS('Спецификации сегментов'!$H$4:$H$1033,'Спецификации сегментов'!$C$4:$C$1033,$C11,'Спецификации сегментов'!$I$4:$I$1033,M$2)</f>
        <v>0</v>
      </c>
      <c r="N11" s="182">
        <f>SUMIFS('Спецификации сегментов'!$H$4:$H$1033,'Спецификации сегментов'!$C$4:$C$1033,$C11,'Спецификации сегментов'!$I$4:$I$1033,N$2)</f>
        <v>1</v>
      </c>
      <c r="O11" s="182">
        <f>SUMIFS('Спецификации сегментов'!$H$4:$H$1033,'Спецификации сегментов'!$C$4:$C$1033,$C11,'Спецификации сегментов'!$I$4:$I$1033,O$2)</f>
        <v>1</v>
      </c>
      <c r="P11" s="182">
        <f>SUMIFS('Спецификации сегментов'!$H$4:$H$1033,'Спецификации сегментов'!$C$4:$C$1033,$C11,'Спецификации сегментов'!$I$4:$I$1033,P$2)</f>
        <v>0</v>
      </c>
      <c r="Q11" s="182">
        <f>SUMIFS('Спецификации сегментов'!$H$4:$H$1033,'Спецификации сегментов'!$C$4:$C$1033,$C11,'Спецификации сегментов'!$I$4:$I$1033,Q$2)</f>
        <v>0</v>
      </c>
      <c r="R11" s="182">
        <f>SUMIFS('Спецификации сегментов'!$H$4:$H$1033,'Спецификации сегментов'!$C$4:$C$1033,$C11,'Спецификации сегментов'!$I$4:$I$1033,R$2)</f>
        <v>1</v>
      </c>
      <c r="S11" s="182">
        <f>SUMIFS('Спецификации сегментов'!$H$4:$H$1033,'Спецификации сегментов'!$C$4:$C$1033,$C11,'Спецификации сегментов'!$I$4:$I$1033,S$2)</f>
        <v>2</v>
      </c>
      <c r="T11" s="182">
        <f>SUMIFS('Спецификации сегментов'!$H$4:$H$1033,'Спецификации сегментов'!$C$4:$C$1033,$C11,'Спецификации сегментов'!$I$4:$I$1033,T$2)</f>
        <v>2</v>
      </c>
      <c r="U11" s="182">
        <f>SUMIFS('Спецификации сегментов'!$H$4:$H$1033,'Спецификации сегментов'!$C$4:$C$1033,$C11,'Спецификации сегментов'!$I$4:$I$1033,U$2)</f>
        <v>1</v>
      </c>
      <c r="V11" s="182">
        <f>SUMIFS('Спецификации сегментов'!$H$4:$H$1033,'Спецификации сегментов'!$C$4:$C$1033,$C11,'Спецификации сегментов'!$I$4:$I$1033,V$2)</f>
        <v>0</v>
      </c>
      <c r="W11" s="182">
        <f>SUMIFS('Спецификации сегментов'!$H$4:$H$1033,'Спецификации сегментов'!$C$4:$C$1033,$C11,'Спецификации сегментов'!$I$4:$I$1033,W$2)</f>
        <v>2</v>
      </c>
      <c r="X11" s="182">
        <f>SUMIFS('Спецификации сегментов'!$H$4:$H$1033,'Спецификации сегментов'!$C$4:$C$1033,$C11,'Спецификации сегментов'!$I$4:$I$1033,X$2)</f>
        <v>0</v>
      </c>
      <c r="Y11" s="182">
        <f>SUMIFS('Спецификации сегментов'!$H$4:$H$1033,'Спецификации сегментов'!$C$4:$C$1033,$C11,'Спецификации сегментов'!$I$4:$I$1033,Y$2)</f>
        <v>1</v>
      </c>
      <c r="Z11" s="182">
        <f>SUMIFS('Спецификации сегментов'!$H$4:$H$1033,'Спецификации сегментов'!$C$4:$C$1033,$C11,'Спецификации сегментов'!$I$4:$I$1033,Z$2)</f>
        <v>1</v>
      </c>
      <c r="AA11" s="182">
        <f>SUMIFS('Спецификации сегментов'!$H$4:$H$1033,'Спецификации сегментов'!$C$4:$C$1033,$C11,'Спецификации сегментов'!$I$4:$I$1033,AA$2)</f>
        <v>0</v>
      </c>
      <c r="AB11" s="182">
        <f>SUMIFS('Спецификации сегментов'!$H$4:$H$1033,'Спецификации сегментов'!$C$4:$C$1033,$C11,'Спецификации сегментов'!$I$4:$I$1033,AB$2)</f>
        <v>2</v>
      </c>
      <c r="AC11" s="10">
        <f>SUMIFS('Спецификации сегментов'!$H$4:$H$1033,'Спецификации сегментов'!$C$4:$C$1033,$C11,'Спецификации сегментов'!$I$4:$I$1033,AC$2)</f>
        <v>0</v>
      </c>
      <c r="AD11" s="10">
        <f>SUMIFS('Спецификации сегментов'!$H$4:$H$1033,'Спецификации сегментов'!$C$4:$C$1033,$C11,'Спецификации сегментов'!$I$4:$I$1033,AD$2)</f>
        <v>0</v>
      </c>
      <c r="AE11" s="3">
        <f t="shared" si="4"/>
        <v>25</v>
      </c>
      <c r="AF11" s="7"/>
    </row>
    <row r="12" spans="1:58" ht="15.75" customHeight="1">
      <c r="A12" s="182">
        <f t="shared" si="3"/>
        <v>10</v>
      </c>
      <c r="B12" s="183" t="s">
        <v>23</v>
      </c>
      <c r="C12" s="182" t="s">
        <v>31</v>
      </c>
      <c r="D12" s="182" t="s">
        <v>20</v>
      </c>
      <c r="E12" s="182">
        <f>SUMIFS('Спецификации сегментов'!$H$4:$H$1033,'Спецификации сегментов'!$C$4:$C$1033,$C12,'Спецификации сегментов'!$I$4:$I$1033,E$2)</f>
        <v>0</v>
      </c>
      <c r="F12" s="182">
        <f>SUMIFS('Спецификации сегментов'!$H$4:$H$1033,'Спецификации сегментов'!$C$4:$C$1033,$C12,'Спецификации сегментов'!$I$4:$I$1033,F$2)</f>
        <v>0</v>
      </c>
      <c r="G12" s="182">
        <f>SUMIFS('Спецификации сегментов'!$H$4:$H$1033,'Спецификации сегментов'!$C$4:$C$1033,$C12,'Спецификации сегментов'!$I$4:$I$1033,G$2)</f>
        <v>0</v>
      </c>
      <c r="H12" s="182">
        <f>SUMIFS('Спецификации сегментов'!$H$4:$H$1033,'Спецификации сегментов'!$C$4:$C$1033,$C12,'Спецификации сегментов'!$I$4:$I$1033,H$2)</f>
        <v>0</v>
      </c>
      <c r="I12" s="182">
        <f>SUMIFS('Спецификации сегментов'!$H$4:$H$1033,'Спецификации сегментов'!$C$4:$C$1033,$C12,'Спецификации сегментов'!$I$4:$I$1033,I$2)</f>
        <v>0</v>
      </c>
      <c r="J12" s="182">
        <f>SUMIFS('Спецификации сегментов'!$H$4:$H$1033,'Спецификации сегментов'!$C$4:$C$1033,$C12,'Спецификации сегментов'!$I$4:$I$1033,J$2)</f>
        <v>0</v>
      </c>
      <c r="K12" s="182">
        <f>SUMIFS('Спецификации сегментов'!$H$4:$H$1033,'Спецификации сегментов'!$C$4:$C$1033,$C12,'Спецификации сегментов'!$I$4:$I$1033,K$2)</f>
        <v>0</v>
      </c>
      <c r="L12" s="182">
        <f>SUMIFS('Спецификации сегментов'!$H$4:$H$1033,'Спецификации сегментов'!$C$4:$C$1033,$C12,'Спецификации сегментов'!$I$4:$I$1033,L$2)</f>
        <v>0</v>
      </c>
      <c r="M12" s="182">
        <f>SUMIFS('Спецификации сегментов'!$H$4:$H$1033,'Спецификации сегментов'!$C$4:$C$1033,$C12,'Спецификации сегментов'!$I$4:$I$1033,M$2)</f>
        <v>0</v>
      </c>
      <c r="N12" s="182">
        <f>SUMIFS('Спецификации сегментов'!$H$4:$H$1033,'Спецификации сегментов'!$C$4:$C$1033,$C12,'Спецификации сегментов'!$I$4:$I$1033,N$2)</f>
        <v>0</v>
      </c>
      <c r="O12" s="182">
        <f>SUMIFS('Спецификации сегментов'!$H$4:$H$1033,'Спецификации сегментов'!$C$4:$C$1033,$C12,'Спецификации сегментов'!$I$4:$I$1033,O$2)</f>
        <v>1</v>
      </c>
      <c r="P12" s="182">
        <f>SUMIFS('Спецификации сегментов'!$H$4:$H$1033,'Спецификации сегментов'!$C$4:$C$1033,$C12,'Спецификации сегментов'!$I$4:$I$1033,P$2)</f>
        <v>2</v>
      </c>
      <c r="Q12" s="182">
        <f>SUMIFS('Спецификации сегментов'!$H$4:$H$1033,'Спецификации сегментов'!$C$4:$C$1033,$C12,'Спецификации сегментов'!$I$4:$I$1033,Q$2)</f>
        <v>3</v>
      </c>
      <c r="R12" s="182">
        <f>SUMIFS('Спецификации сегментов'!$H$4:$H$1033,'Спецификации сегментов'!$C$4:$C$1033,$C12,'Спецификации сегментов'!$I$4:$I$1033,R$2)</f>
        <v>1</v>
      </c>
      <c r="S12" s="182">
        <f>SUMIFS('Спецификации сегментов'!$H$4:$H$1033,'Спецификации сегментов'!$C$4:$C$1033,$C12,'Спецификации сегментов'!$I$4:$I$1033,S$2)</f>
        <v>0</v>
      </c>
      <c r="T12" s="182">
        <f>SUMIFS('Спецификации сегментов'!$H$4:$H$1033,'Спецификации сегментов'!$C$4:$C$1033,$C12,'Спецификации сегментов'!$I$4:$I$1033,T$2)</f>
        <v>1</v>
      </c>
      <c r="U12" s="182">
        <f>SUMIFS('Спецификации сегментов'!$H$4:$H$1033,'Спецификации сегментов'!$C$4:$C$1033,$C12,'Спецификации сегментов'!$I$4:$I$1033,U$2)</f>
        <v>1</v>
      </c>
      <c r="V12" s="182">
        <f>SUMIFS('Спецификации сегментов'!$H$4:$H$1033,'Спецификации сегментов'!$C$4:$C$1033,$C12,'Спецификации сегментов'!$I$4:$I$1033,V$2)</f>
        <v>0</v>
      </c>
      <c r="W12" s="182">
        <f>SUMIFS('Спецификации сегментов'!$H$4:$H$1033,'Спецификации сегментов'!$C$4:$C$1033,$C12,'Спецификации сегментов'!$I$4:$I$1033,W$2)</f>
        <v>1</v>
      </c>
      <c r="X12" s="182">
        <f>SUMIFS('Спецификации сегментов'!$H$4:$H$1033,'Спецификации сегментов'!$C$4:$C$1033,$C12,'Спецификации сегментов'!$I$4:$I$1033,X$2)</f>
        <v>1</v>
      </c>
      <c r="Y12" s="182">
        <f>SUMIFS('Спецификации сегментов'!$H$4:$H$1033,'Спецификации сегментов'!$C$4:$C$1033,$C12,'Спецификации сегментов'!$I$4:$I$1033,Y$2)</f>
        <v>0</v>
      </c>
      <c r="Z12" s="182">
        <f>SUMIFS('Спецификации сегментов'!$H$4:$H$1033,'Спецификации сегментов'!$C$4:$C$1033,$C12,'Спецификации сегментов'!$I$4:$I$1033,Z$2)</f>
        <v>0</v>
      </c>
      <c r="AA12" s="182">
        <f>SUMIFS('Спецификации сегментов'!$H$4:$H$1033,'Спецификации сегментов'!$C$4:$C$1033,$C12,'Спецификации сегментов'!$I$4:$I$1033,AA$2)</f>
        <v>2</v>
      </c>
      <c r="AB12" s="182">
        <f>SUMIFS('Спецификации сегментов'!$H$4:$H$1033,'Спецификации сегментов'!$C$4:$C$1033,$C12,'Спецификации сегментов'!$I$4:$I$1033,AB$2)</f>
        <v>0</v>
      </c>
      <c r="AC12" s="10">
        <f>SUMIFS('Спецификации сегментов'!$H$4:$H$1033,'Спецификации сегментов'!$C$4:$C$1033,$C12,'Спецификации сегментов'!$I$4:$I$1033,AC$2)</f>
        <v>0</v>
      </c>
      <c r="AD12" s="10">
        <f>SUMIFS('Спецификации сегментов'!$H$4:$H$1033,'Спецификации сегментов'!$C$4:$C$1033,$C12,'Спецификации сегментов'!$I$4:$I$1033,AD$2)</f>
        <v>0</v>
      </c>
      <c r="AE12" s="3">
        <f t="shared" si="4"/>
        <v>13</v>
      </c>
      <c r="AF12" s="7"/>
    </row>
    <row r="13" spans="1:58" ht="15.75" customHeight="1">
      <c r="A13" s="182">
        <f t="shared" si="3"/>
        <v>11</v>
      </c>
      <c r="B13" s="183" t="s">
        <v>23</v>
      </c>
      <c r="C13" s="182" t="s">
        <v>32</v>
      </c>
      <c r="D13" s="182" t="s">
        <v>20</v>
      </c>
      <c r="E13" s="182">
        <f>SUMIFS('Спецификации сегментов'!$H$4:$H$1033,'Спецификации сегментов'!$C$4:$C$1033,$C13,'Спецификации сегментов'!$I$4:$I$1033,E$2)</f>
        <v>0</v>
      </c>
      <c r="F13" s="182">
        <f>SUMIFS('Спецификации сегментов'!$H$4:$H$1033,'Спецификации сегментов'!$C$4:$C$1033,$C13,'Спецификации сегментов'!$I$4:$I$1033,F$2)</f>
        <v>1</v>
      </c>
      <c r="G13" s="182">
        <f>SUMIFS('Спецификации сегментов'!$H$4:$H$1033,'Спецификации сегментов'!$C$4:$C$1033,$C13,'Спецификации сегментов'!$I$4:$I$1033,G$2)</f>
        <v>1</v>
      </c>
      <c r="H13" s="182">
        <f>SUMIFS('Спецификации сегментов'!$H$4:$H$1033,'Спецификации сегментов'!$C$4:$C$1033,$C13,'Спецификации сегментов'!$I$4:$I$1033,H$2)</f>
        <v>3</v>
      </c>
      <c r="I13" s="182">
        <f>SUMIFS('Спецификации сегментов'!$H$4:$H$1033,'Спецификации сегментов'!$C$4:$C$1033,$C13,'Спецификации сегментов'!$I$4:$I$1033,I$2)</f>
        <v>3</v>
      </c>
      <c r="J13" s="182">
        <f>SUMIFS('Спецификации сегментов'!$H$4:$H$1033,'Спецификации сегментов'!$C$4:$C$1033,$C13,'Спецификации сегментов'!$I$4:$I$1033,J$2)</f>
        <v>3</v>
      </c>
      <c r="K13" s="182">
        <f>SUMIFS('Спецификации сегментов'!$H$4:$H$1033,'Спецификации сегментов'!$C$4:$C$1033,$C13,'Спецификации сегментов'!$I$4:$I$1033,K$2)</f>
        <v>0</v>
      </c>
      <c r="L13" s="182">
        <f>SUMIFS('Спецификации сегментов'!$H$4:$H$1033,'Спецификации сегментов'!$C$4:$C$1033,$C13,'Спецификации сегментов'!$I$4:$I$1033,L$2)</f>
        <v>1</v>
      </c>
      <c r="M13" s="182">
        <f>SUMIFS('Спецификации сегментов'!$H$4:$H$1033,'Спецификации сегментов'!$C$4:$C$1033,$C13,'Спецификации сегментов'!$I$4:$I$1033,M$2)</f>
        <v>6</v>
      </c>
      <c r="N13" s="182">
        <f>SUMIFS('Спецификации сегментов'!$H$4:$H$1033,'Спецификации сегментов'!$C$4:$C$1033,$C13,'Спецификации сегментов'!$I$4:$I$1033,N$2)</f>
        <v>3</v>
      </c>
      <c r="O13" s="182">
        <f>SUMIFS('Спецификации сегментов'!$H$4:$H$1033,'Спецификации сегментов'!$C$4:$C$1033,$C13,'Спецификации сегментов'!$I$4:$I$1033,O$2)</f>
        <v>3</v>
      </c>
      <c r="P13" s="182">
        <f>SUMIFS('Спецификации сегментов'!$H$4:$H$1033,'Спецификации сегментов'!$C$4:$C$1033,$C13,'Спецификации сегментов'!$I$4:$I$1033,P$2)</f>
        <v>2</v>
      </c>
      <c r="Q13" s="182">
        <f>SUMIFS('Спецификации сегментов'!$H$4:$H$1033,'Спецификации сегментов'!$C$4:$C$1033,$C13,'Спецификации сегментов'!$I$4:$I$1033,Q$2)</f>
        <v>0</v>
      </c>
      <c r="R13" s="182">
        <f>SUMIFS('Спецификации сегментов'!$H$4:$H$1033,'Спецификации сегментов'!$C$4:$C$1033,$C13,'Спецификации сегментов'!$I$4:$I$1033,R$2)</f>
        <v>0</v>
      </c>
      <c r="S13" s="182">
        <f>SUMIFS('Спецификации сегментов'!$H$4:$H$1033,'Спецификации сегментов'!$C$4:$C$1033,$C13,'Спецификации сегментов'!$I$4:$I$1033,S$2)</f>
        <v>2</v>
      </c>
      <c r="T13" s="182">
        <f>SUMIFS('Спецификации сегментов'!$H$4:$H$1033,'Спецификации сегментов'!$C$4:$C$1033,$C13,'Спецификации сегментов'!$I$4:$I$1033,T$2)</f>
        <v>1</v>
      </c>
      <c r="U13" s="182">
        <f>SUMIFS('Спецификации сегментов'!$H$4:$H$1033,'Спецификации сегментов'!$C$4:$C$1033,$C13,'Спецификации сегментов'!$I$4:$I$1033,U$2)</f>
        <v>4</v>
      </c>
      <c r="V13" s="182">
        <f>SUMIFS('Спецификации сегментов'!$H$4:$H$1033,'Спецификации сегментов'!$C$4:$C$1033,$C13,'Спецификации сегментов'!$I$4:$I$1033,V$2)</f>
        <v>0</v>
      </c>
      <c r="W13" s="182">
        <f>SUMIFS('Спецификации сегментов'!$H$4:$H$1033,'Спецификации сегментов'!$C$4:$C$1033,$C13,'Спецификации сегментов'!$I$4:$I$1033,W$2)</f>
        <v>0</v>
      </c>
      <c r="X13" s="182">
        <f>SUMIFS('Спецификации сегментов'!$H$4:$H$1033,'Спецификации сегментов'!$C$4:$C$1033,$C13,'Спецификации сегментов'!$I$4:$I$1033,X$2)</f>
        <v>0</v>
      </c>
      <c r="Y13" s="182">
        <f>SUMIFS('Спецификации сегментов'!$H$4:$H$1033,'Спецификации сегментов'!$C$4:$C$1033,$C13,'Спецификации сегментов'!$I$4:$I$1033,Y$2)</f>
        <v>1</v>
      </c>
      <c r="Z13" s="182">
        <f>SUMIFS('Спецификации сегментов'!$H$4:$H$1033,'Спецификации сегментов'!$C$4:$C$1033,$C13,'Спецификации сегментов'!$I$4:$I$1033,Z$2)</f>
        <v>1</v>
      </c>
      <c r="AA13" s="182">
        <f>SUMIFS('Спецификации сегментов'!$H$4:$H$1033,'Спецификации сегментов'!$C$4:$C$1033,$C13,'Спецификации сегментов'!$I$4:$I$1033,AA$2)</f>
        <v>2</v>
      </c>
      <c r="AB13" s="182">
        <f>SUMIFS('Спецификации сегментов'!$H$4:$H$1033,'Спецификации сегментов'!$C$4:$C$1033,$C13,'Спецификации сегментов'!$I$4:$I$1033,AB$2)</f>
        <v>2</v>
      </c>
      <c r="AC13" s="10">
        <f>SUMIFS('Спецификации сегментов'!$H$4:$H$1033,'Спецификации сегментов'!$C$4:$C$1033,$C13,'Спецификации сегментов'!$I$4:$I$1033,AC$2)</f>
        <v>0</v>
      </c>
      <c r="AD13" s="10">
        <f>SUMIFS('Спецификации сегментов'!$H$4:$H$1033,'Спецификации сегментов'!$C$4:$C$1033,$C13,'Спецификации сегментов'!$I$4:$I$1033,AD$2)</f>
        <v>0</v>
      </c>
      <c r="AE13" s="3">
        <f t="shared" si="4"/>
        <v>39</v>
      </c>
      <c r="AF13" s="7"/>
    </row>
    <row r="14" spans="1:58" ht="15.75" customHeight="1">
      <c r="A14" s="182">
        <f t="shared" si="3"/>
        <v>12</v>
      </c>
      <c r="B14" s="184" t="s">
        <v>33</v>
      </c>
      <c r="C14" s="182" t="s">
        <v>34</v>
      </c>
      <c r="D14" s="182" t="s">
        <v>20</v>
      </c>
      <c r="E14" s="182">
        <f>SUMIFS('Спецификации сегментов'!$H$4:$H$1033,'Спецификации сегментов'!$C$4:$C$1033,$C14,'Спецификации сегментов'!$I$4:$I$1033,E$2)</f>
        <v>0</v>
      </c>
      <c r="F14" s="182">
        <f>SUMIFS('Спецификации сегментов'!$H$4:$H$1033,'Спецификации сегментов'!$C$4:$C$1033,$C14,'Спецификации сегментов'!$I$4:$I$1033,F$2)</f>
        <v>0</v>
      </c>
      <c r="G14" s="182">
        <f>SUMIFS('Спецификации сегментов'!$H$4:$H$1033,'Спецификации сегментов'!$C$4:$C$1033,$C14,'Спецификации сегментов'!$I$4:$I$1033,G$2)</f>
        <v>0</v>
      </c>
      <c r="H14" s="182">
        <f>SUMIFS('Спецификации сегментов'!$H$4:$H$1033,'Спецификации сегментов'!$C$4:$C$1033,$C14,'Спецификации сегментов'!$I$4:$I$1033,H$2)</f>
        <v>0</v>
      </c>
      <c r="I14" s="182">
        <f>SUMIFS('Спецификации сегментов'!$H$4:$H$1033,'Спецификации сегментов'!$C$4:$C$1033,$C14,'Спецификации сегментов'!$I$4:$I$1033,I$2)</f>
        <v>0</v>
      </c>
      <c r="J14" s="182">
        <f>SUMIFS('Спецификации сегментов'!$H$4:$H$1033,'Спецификации сегментов'!$C$4:$C$1033,$C14,'Спецификации сегментов'!$I$4:$I$1033,J$2)</f>
        <v>0</v>
      </c>
      <c r="K14" s="182">
        <f>SUMIFS('Спецификации сегментов'!$H$4:$H$1033,'Спецификации сегментов'!$C$4:$C$1033,$C14,'Спецификации сегментов'!$I$4:$I$1033,K$2)</f>
        <v>0</v>
      </c>
      <c r="L14" s="182">
        <f>SUMIFS('Спецификации сегментов'!$H$4:$H$1033,'Спецификации сегментов'!$C$4:$C$1033,$C14,'Спецификации сегментов'!$I$4:$I$1033,L$2)</f>
        <v>0</v>
      </c>
      <c r="M14" s="182">
        <f>SUMIFS('Спецификации сегментов'!$H$4:$H$1033,'Спецификации сегментов'!$C$4:$C$1033,$C14,'Спецификации сегментов'!$I$4:$I$1033,M$2)</f>
        <v>0</v>
      </c>
      <c r="N14" s="182">
        <f>SUMIFS('Спецификации сегментов'!$H$4:$H$1033,'Спецификации сегментов'!$C$4:$C$1033,$C14,'Спецификации сегментов'!$I$4:$I$1033,N$2)</f>
        <v>0</v>
      </c>
      <c r="O14" s="182">
        <f>SUMIFS('Спецификации сегментов'!$H$4:$H$1033,'Спецификации сегментов'!$C$4:$C$1033,$C14,'Спецификации сегментов'!$I$4:$I$1033,O$2)</f>
        <v>0</v>
      </c>
      <c r="P14" s="182">
        <f>SUMIFS('Спецификации сегментов'!$H$4:$H$1033,'Спецификации сегментов'!$C$4:$C$1033,$C14,'Спецификации сегментов'!$I$4:$I$1033,P$2)</f>
        <v>0</v>
      </c>
      <c r="Q14" s="182">
        <f>SUMIFS('Спецификации сегментов'!$H$4:$H$1033,'Спецификации сегментов'!$C$4:$C$1033,$C14,'Спецификации сегментов'!$I$4:$I$1033,Q$2)</f>
        <v>0</v>
      </c>
      <c r="R14" s="182">
        <f>SUMIFS('Спецификации сегментов'!$H$4:$H$1033,'Спецификации сегментов'!$C$4:$C$1033,$C14,'Спецификации сегментов'!$I$4:$I$1033,R$2)</f>
        <v>0</v>
      </c>
      <c r="S14" s="182">
        <f>SUMIFS('Спецификации сегментов'!$H$4:$H$1033,'Спецификации сегментов'!$C$4:$C$1033,$C14,'Спецификации сегментов'!$I$4:$I$1033,S$2)</f>
        <v>0</v>
      </c>
      <c r="T14" s="182">
        <f>SUMIFS('Спецификации сегментов'!$H$4:$H$1033,'Спецификации сегментов'!$C$4:$C$1033,$C14,'Спецификации сегментов'!$I$4:$I$1033,T$2)</f>
        <v>0</v>
      </c>
      <c r="U14" s="182">
        <f>SUMIFS('Спецификации сегментов'!$H$4:$H$1033,'Спецификации сегментов'!$C$4:$C$1033,$C14,'Спецификации сегментов'!$I$4:$I$1033,U$2)</f>
        <v>0</v>
      </c>
      <c r="V14" s="182">
        <f>SUMIFS('Спецификации сегментов'!$H$4:$H$1033,'Спецификации сегментов'!$C$4:$C$1033,$C14,'Спецификации сегментов'!$I$4:$I$1033,V$2)</f>
        <v>0</v>
      </c>
      <c r="W14" s="182">
        <f>SUMIFS('Спецификации сегментов'!$H$4:$H$1033,'Спецификации сегментов'!$C$4:$C$1033,$C14,'Спецификации сегментов'!$I$4:$I$1033,W$2)</f>
        <v>0</v>
      </c>
      <c r="X14" s="182">
        <f>SUMIFS('Спецификации сегментов'!$H$4:$H$1033,'Спецификации сегментов'!$C$4:$C$1033,$C14,'Спецификации сегментов'!$I$4:$I$1033,X$2)</f>
        <v>0</v>
      </c>
      <c r="Y14" s="182">
        <f>SUMIFS('Спецификации сегментов'!$H$4:$H$1033,'Спецификации сегментов'!$C$4:$C$1033,$C14,'Спецификации сегментов'!$I$4:$I$1033,Y$2)</f>
        <v>0</v>
      </c>
      <c r="Z14" s="182">
        <f>SUMIFS('Спецификации сегментов'!$H$4:$H$1033,'Спецификации сегментов'!$C$4:$C$1033,$C14,'Спецификации сегментов'!$I$4:$I$1033,Z$2)</f>
        <v>0</v>
      </c>
      <c r="AA14" s="182">
        <f>SUMIFS('Спецификации сегментов'!$H$4:$H$1033,'Спецификации сегментов'!$C$4:$C$1033,$C14,'Спецификации сегментов'!$I$4:$I$1033,AA$2)</f>
        <v>0</v>
      </c>
      <c r="AB14" s="182">
        <f>SUMIFS('Спецификации сегментов'!$H$4:$H$1033,'Спецификации сегментов'!$C$4:$C$1033,$C14,'Спецификации сегментов'!$I$4:$I$1033,AB$2)</f>
        <v>0</v>
      </c>
      <c r="AC14" s="10">
        <f>SUMIFS('Спецификации сегментов'!$H$4:$H$1033,'Спецификации сегментов'!$C$4:$C$1033,$C14,'Спецификации сегментов'!$I$4:$I$1033,AC$2)</f>
        <v>0</v>
      </c>
      <c r="AD14" s="10">
        <f>SUMIFS('Спецификации сегментов'!$H$4:$H$1033,'Спецификации сегментов'!$C$4:$C$1033,$C14,'Спецификации сегментов'!$I$4:$I$1033,AD$2)</f>
        <v>0</v>
      </c>
      <c r="AE14" s="3">
        <f t="shared" si="4"/>
        <v>0</v>
      </c>
      <c r="AF14" s="7"/>
    </row>
    <row r="15" spans="1:58" ht="15.75" customHeight="1">
      <c r="A15" s="182">
        <f t="shared" si="3"/>
        <v>13</v>
      </c>
      <c r="B15" s="184" t="s">
        <v>33</v>
      </c>
      <c r="C15" s="182" t="s">
        <v>35</v>
      </c>
      <c r="D15" s="182" t="s">
        <v>20</v>
      </c>
      <c r="E15" s="182">
        <f>SUMIFS('Спецификации сегментов'!$H$4:$H$1033,'Спецификации сегментов'!$C$4:$C$1033,$C15,'Спецификации сегментов'!$I$4:$I$1033,E$2)</f>
        <v>0</v>
      </c>
      <c r="F15" s="182">
        <f>SUMIFS('Спецификации сегментов'!$H$4:$H$1033,'Спецификации сегментов'!$C$4:$C$1033,$C15,'Спецификации сегментов'!$I$4:$I$1033,F$2)</f>
        <v>0</v>
      </c>
      <c r="G15" s="182">
        <f>SUMIFS('Спецификации сегментов'!$H$4:$H$1033,'Спецификации сегментов'!$C$4:$C$1033,$C15,'Спецификации сегментов'!$I$4:$I$1033,G$2)</f>
        <v>1</v>
      </c>
      <c r="H15" s="182">
        <f>SUMIFS('Спецификации сегментов'!$H$4:$H$1033,'Спецификации сегментов'!$C$4:$C$1033,$C15,'Спецификации сегментов'!$I$4:$I$1033,H$2)</f>
        <v>0</v>
      </c>
      <c r="I15" s="182">
        <f>SUMIFS('Спецификации сегментов'!$H$4:$H$1033,'Спецификации сегментов'!$C$4:$C$1033,$C15,'Спецификации сегментов'!$I$4:$I$1033,I$2)</f>
        <v>0</v>
      </c>
      <c r="J15" s="182">
        <f>SUMIFS('Спецификации сегментов'!$H$4:$H$1033,'Спецификации сегментов'!$C$4:$C$1033,$C15,'Спецификации сегментов'!$I$4:$I$1033,J$2)</f>
        <v>0</v>
      </c>
      <c r="K15" s="182">
        <f>SUMIFS('Спецификации сегментов'!$H$4:$H$1033,'Спецификации сегментов'!$C$4:$C$1033,$C15,'Спецификации сегментов'!$I$4:$I$1033,K$2)</f>
        <v>0</v>
      </c>
      <c r="L15" s="182">
        <f>SUMIFS('Спецификации сегментов'!$H$4:$H$1033,'Спецификации сегментов'!$C$4:$C$1033,$C15,'Спецификации сегментов'!$I$4:$I$1033,L$2)</f>
        <v>2</v>
      </c>
      <c r="M15" s="182">
        <f>SUMIFS('Спецификации сегментов'!$H$4:$H$1033,'Спецификации сегментов'!$C$4:$C$1033,$C15,'Спецификации сегментов'!$I$4:$I$1033,M$2)</f>
        <v>2</v>
      </c>
      <c r="N15" s="182">
        <f>SUMIFS('Спецификации сегментов'!$H$4:$H$1033,'Спецификации сегментов'!$C$4:$C$1033,$C15,'Спецификации сегментов'!$I$4:$I$1033,N$2)</f>
        <v>0</v>
      </c>
      <c r="O15" s="182">
        <f>SUMIFS('Спецификации сегментов'!$H$4:$H$1033,'Спецификации сегментов'!$C$4:$C$1033,$C15,'Спецификации сегментов'!$I$4:$I$1033,O$2)</f>
        <v>0</v>
      </c>
      <c r="P15" s="182">
        <f>SUMIFS('Спецификации сегментов'!$H$4:$H$1033,'Спецификации сегментов'!$C$4:$C$1033,$C15,'Спецификации сегментов'!$I$4:$I$1033,P$2)</f>
        <v>0</v>
      </c>
      <c r="Q15" s="182">
        <f>SUMIFS('Спецификации сегментов'!$H$4:$H$1033,'Спецификации сегментов'!$C$4:$C$1033,$C15,'Спецификации сегментов'!$I$4:$I$1033,Q$2)</f>
        <v>0</v>
      </c>
      <c r="R15" s="182">
        <f>SUMIFS('Спецификации сегментов'!$H$4:$H$1033,'Спецификации сегментов'!$C$4:$C$1033,$C15,'Спецификации сегментов'!$I$4:$I$1033,R$2)</f>
        <v>1</v>
      </c>
      <c r="S15" s="182">
        <f>SUMIFS('Спецификации сегментов'!$H$4:$H$1033,'Спецификации сегментов'!$C$4:$C$1033,$C15,'Спецификации сегментов'!$I$4:$I$1033,S$2)</f>
        <v>1</v>
      </c>
      <c r="T15" s="182">
        <f>SUMIFS('Спецификации сегментов'!$H$4:$H$1033,'Спецификации сегментов'!$C$4:$C$1033,$C15,'Спецификации сегментов'!$I$4:$I$1033,T$2)</f>
        <v>0</v>
      </c>
      <c r="U15" s="182">
        <f>SUMIFS('Спецификации сегментов'!$H$4:$H$1033,'Спецификации сегментов'!$C$4:$C$1033,$C15,'Спецификации сегментов'!$I$4:$I$1033,U$2)</f>
        <v>0</v>
      </c>
      <c r="V15" s="182">
        <f>SUMIFS('Спецификации сегментов'!$H$4:$H$1033,'Спецификации сегментов'!$C$4:$C$1033,$C15,'Спецификации сегментов'!$I$4:$I$1033,V$2)</f>
        <v>0</v>
      </c>
      <c r="W15" s="182">
        <f>SUMIFS('Спецификации сегментов'!$H$4:$H$1033,'Спецификации сегментов'!$C$4:$C$1033,$C15,'Спецификации сегментов'!$I$4:$I$1033,W$2)</f>
        <v>0</v>
      </c>
      <c r="X15" s="182">
        <f>SUMIFS('Спецификации сегментов'!$H$4:$H$1033,'Спецификации сегментов'!$C$4:$C$1033,$C15,'Спецификации сегментов'!$I$4:$I$1033,X$2)</f>
        <v>1</v>
      </c>
      <c r="Y15" s="182">
        <f>SUMIFS('Спецификации сегментов'!$H$4:$H$1033,'Спецификации сегментов'!$C$4:$C$1033,$C15,'Спецификации сегментов'!$I$4:$I$1033,Y$2)</f>
        <v>0</v>
      </c>
      <c r="Z15" s="182">
        <f>SUMIFS('Спецификации сегментов'!$H$4:$H$1033,'Спецификации сегментов'!$C$4:$C$1033,$C15,'Спецификации сегментов'!$I$4:$I$1033,Z$2)</f>
        <v>0</v>
      </c>
      <c r="AA15" s="182">
        <f>SUMIFS('Спецификации сегментов'!$H$4:$H$1033,'Спецификации сегментов'!$C$4:$C$1033,$C15,'Спецификации сегментов'!$I$4:$I$1033,AA$2)</f>
        <v>0</v>
      </c>
      <c r="AB15" s="182">
        <f>SUMIFS('Спецификации сегментов'!$H$4:$H$1033,'Спецификации сегментов'!$C$4:$C$1033,$C15,'Спецификации сегментов'!$I$4:$I$1033,AB$2)</f>
        <v>0</v>
      </c>
      <c r="AC15" s="10">
        <f>SUMIFS('Спецификации сегментов'!$H$4:$H$1033,'Спецификации сегментов'!$C$4:$C$1033,$C15,'Спецификации сегментов'!$I$4:$I$1033,AC$2)</f>
        <v>0</v>
      </c>
      <c r="AD15" s="10">
        <f>SUMIFS('Спецификации сегментов'!$H$4:$H$1033,'Спецификации сегментов'!$C$4:$C$1033,$C15,'Спецификации сегментов'!$I$4:$I$1033,AD$2)</f>
        <v>0</v>
      </c>
      <c r="AE15" s="3">
        <f t="shared" si="4"/>
        <v>8</v>
      </c>
      <c r="AF15" s="7"/>
    </row>
    <row r="16" spans="1:58" ht="15.75" customHeight="1">
      <c r="A16" s="182">
        <f t="shared" si="3"/>
        <v>14</v>
      </c>
      <c r="B16" s="184" t="s">
        <v>33</v>
      </c>
      <c r="C16" s="182" t="s">
        <v>36</v>
      </c>
      <c r="D16" s="182" t="s">
        <v>20</v>
      </c>
      <c r="E16" s="182">
        <f>SUMIFS('Спецификации сегментов'!$H$4:$H$1033,'Спецификации сегментов'!$C$4:$C$1033,$C16,'Спецификации сегментов'!$I$4:$I$1033,E$2)</f>
        <v>1</v>
      </c>
      <c r="F16" s="182">
        <f>SUMIFS('Спецификации сегментов'!$H$4:$H$1033,'Спецификации сегментов'!$C$4:$C$1033,$C16,'Спецификации сегментов'!$I$4:$I$1033,F$2)</f>
        <v>1</v>
      </c>
      <c r="G16" s="182">
        <f>SUMIFS('Спецификации сегментов'!$H$4:$H$1033,'Спецификации сегментов'!$C$4:$C$1033,$C16,'Спецификации сегментов'!$I$4:$I$1033,G$2)</f>
        <v>1</v>
      </c>
      <c r="H16" s="182">
        <f>SUMIFS('Спецификации сегментов'!$H$4:$H$1033,'Спецификации сегментов'!$C$4:$C$1033,$C16,'Спецификации сегментов'!$I$4:$I$1033,H$2)</f>
        <v>1</v>
      </c>
      <c r="I16" s="182">
        <f>SUMIFS('Спецификации сегментов'!$H$4:$H$1033,'Спецификации сегментов'!$C$4:$C$1033,$C16,'Спецификации сегментов'!$I$4:$I$1033,I$2)</f>
        <v>1</v>
      </c>
      <c r="J16" s="182">
        <f>SUMIFS('Спецификации сегментов'!$H$4:$H$1033,'Спецификации сегментов'!$C$4:$C$1033,$C16,'Спецификации сегментов'!$I$4:$I$1033,J$2)</f>
        <v>0</v>
      </c>
      <c r="K16" s="182">
        <f>SUMIFS('Спецификации сегментов'!$H$4:$H$1033,'Спецификации сегментов'!$C$4:$C$1033,$C16,'Спецификации сегментов'!$I$4:$I$1033,K$2)</f>
        <v>3</v>
      </c>
      <c r="L16" s="182">
        <f>SUMIFS('Спецификации сегментов'!$H$4:$H$1033,'Спецификации сегментов'!$C$4:$C$1033,$C16,'Спецификации сегментов'!$I$4:$I$1033,L$2)</f>
        <v>2</v>
      </c>
      <c r="M16" s="182">
        <f>SUMIFS('Спецификации сегментов'!$H$4:$H$1033,'Спецификации сегментов'!$C$4:$C$1033,$C16,'Спецификации сегментов'!$I$4:$I$1033,M$2)</f>
        <v>0</v>
      </c>
      <c r="N16" s="182">
        <f>SUMIFS('Спецификации сегментов'!$H$4:$H$1033,'Спецификации сегментов'!$C$4:$C$1033,$C16,'Спецификации сегментов'!$I$4:$I$1033,N$2)</f>
        <v>2</v>
      </c>
      <c r="O16" s="182">
        <f>SUMIFS('Спецификации сегментов'!$H$4:$H$1033,'Спецификации сегментов'!$C$4:$C$1033,$C16,'Спецификации сегментов'!$I$4:$I$1033,O$2)</f>
        <v>1</v>
      </c>
      <c r="P16" s="182">
        <f>SUMIFS('Спецификации сегментов'!$H$4:$H$1033,'Спецификации сегментов'!$C$4:$C$1033,$C16,'Спецификации сегментов'!$I$4:$I$1033,P$2)</f>
        <v>1</v>
      </c>
      <c r="Q16" s="182">
        <f>SUMIFS('Спецификации сегментов'!$H$4:$H$1033,'Спецификации сегментов'!$C$4:$C$1033,$C16,'Спецификации сегментов'!$I$4:$I$1033,Q$2)</f>
        <v>0</v>
      </c>
      <c r="R16" s="182">
        <f>SUMIFS('Спецификации сегментов'!$H$4:$H$1033,'Спецификации сегментов'!$C$4:$C$1033,$C16,'Спецификации сегментов'!$I$4:$I$1033,R$2)</f>
        <v>2</v>
      </c>
      <c r="S16" s="182">
        <f>SUMIFS('Спецификации сегментов'!$H$4:$H$1033,'Спецификации сегментов'!$C$4:$C$1033,$C16,'Спецификации сегментов'!$I$4:$I$1033,S$2)</f>
        <v>1</v>
      </c>
      <c r="T16" s="182">
        <f>SUMIFS('Спецификации сегментов'!$H$4:$H$1033,'Спецификации сегментов'!$C$4:$C$1033,$C16,'Спецификации сегментов'!$I$4:$I$1033,T$2)</f>
        <v>1</v>
      </c>
      <c r="U16" s="182">
        <f>SUMIFS('Спецификации сегментов'!$H$4:$H$1033,'Спецификации сегментов'!$C$4:$C$1033,$C16,'Спецификации сегментов'!$I$4:$I$1033,U$2)</f>
        <v>1</v>
      </c>
      <c r="V16" s="182">
        <f>SUMIFS('Спецификации сегментов'!$H$4:$H$1033,'Спецификации сегментов'!$C$4:$C$1033,$C16,'Спецификации сегментов'!$I$4:$I$1033,V$2)</f>
        <v>0</v>
      </c>
      <c r="W16" s="182">
        <f>SUMIFS('Спецификации сегментов'!$H$4:$H$1033,'Спецификации сегментов'!$C$4:$C$1033,$C16,'Спецификации сегментов'!$I$4:$I$1033,W$2)</f>
        <v>1</v>
      </c>
      <c r="X16" s="182">
        <f>SUMIFS('Спецификации сегментов'!$H$4:$H$1033,'Спецификации сегментов'!$C$4:$C$1033,$C16,'Спецификации сегментов'!$I$4:$I$1033,X$2)</f>
        <v>1</v>
      </c>
      <c r="Y16" s="182">
        <f>SUMIFS('Спецификации сегментов'!$H$4:$H$1033,'Спецификации сегментов'!$C$4:$C$1033,$C16,'Спецификации сегментов'!$I$4:$I$1033,Y$2)</f>
        <v>0</v>
      </c>
      <c r="Z16" s="182">
        <f>SUMIFS('Спецификации сегментов'!$H$4:$H$1033,'Спецификации сегментов'!$C$4:$C$1033,$C16,'Спецификации сегментов'!$I$4:$I$1033,Z$2)</f>
        <v>0</v>
      </c>
      <c r="AA16" s="182">
        <f>SUMIFS('Спецификации сегментов'!$H$4:$H$1033,'Спецификации сегментов'!$C$4:$C$1033,$C16,'Спецификации сегментов'!$I$4:$I$1033,AA$2)</f>
        <v>0</v>
      </c>
      <c r="AB16" s="182">
        <f>SUMIFS('Спецификации сегментов'!$H$4:$H$1033,'Спецификации сегментов'!$C$4:$C$1033,$C16,'Спецификации сегментов'!$I$4:$I$1033,AB$2)</f>
        <v>0</v>
      </c>
      <c r="AC16" s="10">
        <f>SUMIFS('Спецификации сегментов'!$H$4:$H$1033,'Спецификации сегментов'!$C$4:$C$1033,$C16,'Спецификации сегментов'!$I$4:$I$1033,AC$2)</f>
        <v>0</v>
      </c>
      <c r="AD16" s="10">
        <f>SUMIFS('Спецификации сегментов'!$H$4:$H$1033,'Спецификации сегментов'!$C$4:$C$1033,$C16,'Спецификации сегментов'!$I$4:$I$1033,AD$2)</f>
        <v>0</v>
      </c>
      <c r="AE16" s="3">
        <f t="shared" si="4"/>
        <v>21</v>
      </c>
      <c r="AF16" s="7"/>
    </row>
    <row r="17" spans="1:32" ht="15.75" customHeight="1">
      <c r="A17" s="182">
        <f t="shared" si="3"/>
        <v>15</v>
      </c>
      <c r="B17" s="184" t="s">
        <v>33</v>
      </c>
      <c r="C17" s="182" t="s">
        <v>37</v>
      </c>
      <c r="D17" s="182" t="s">
        <v>20</v>
      </c>
      <c r="E17" s="182">
        <f>SUMIFS('Спецификации сегментов'!$H$4:$H$1033,'Спецификации сегментов'!$C$4:$C$1033,$C17,'Спецификации сегментов'!$I$4:$I$1033,E$2)</f>
        <v>0</v>
      </c>
      <c r="F17" s="182">
        <f>SUMIFS('Спецификации сегментов'!$H$4:$H$1033,'Спецификации сегментов'!$C$4:$C$1033,$C17,'Спецификации сегментов'!$I$4:$I$1033,F$2)</f>
        <v>0</v>
      </c>
      <c r="G17" s="182">
        <f>SUMIFS('Спецификации сегментов'!$H$4:$H$1033,'Спецификации сегментов'!$C$4:$C$1033,$C17,'Спецификации сегментов'!$I$4:$I$1033,G$2)</f>
        <v>0</v>
      </c>
      <c r="H17" s="182">
        <f>SUMIFS('Спецификации сегментов'!$H$4:$H$1033,'Спецификации сегментов'!$C$4:$C$1033,$C17,'Спецификации сегментов'!$I$4:$I$1033,H$2)</f>
        <v>0</v>
      </c>
      <c r="I17" s="182">
        <f>SUMIFS('Спецификации сегментов'!$H$4:$H$1033,'Спецификации сегментов'!$C$4:$C$1033,$C17,'Спецификации сегментов'!$I$4:$I$1033,I$2)</f>
        <v>0</v>
      </c>
      <c r="J17" s="182">
        <f>SUMIFS('Спецификации сегментов'!$H$4:$H$1033,'Спецификации сегментов'!$C$4:$C$1033,$C17,'Спецификации сегментов'!$I$4:$I$1033,J$2)</f>
        <v>0</v>
      </c>
      <c r="K17" s="182">
        <f>SUMIFS('Спецификации сегментов'!$H$4:$H$1033,'Спецификации сегментов'!$C$4:$C$1033,$C17,'Спецификации сегментов'!$I$4:$I$1033,K$2)</f>
        <v>0</v>
      </c>
      <c r="L17" s="182">
        <f>SUMIFS('Спецификации сегментов'!$H$4:$H$1033,'Спецификации сегментов'!$C$4:$C$1033,$C17,'Спецификации сегментов'!$I$4:$I$1033,L$2)</f>
        <v>0</v>
      </c>
      <c r="M17" s="182">
        <f>SUMIFS('Спецификации сегментов'!$H$4:$H$1033,'Спецификации сегментов'!$C$4:$C$1033,$C17,'Спецификации сегментов'!$I$4:$I$1033,M$2)</f>
        <v>0</v>
      </c>
      <c r="N17" s="182">
        <f>SUMIFS('Спецификации сегментов'!$H$4:$H$1033,'Спецификации сегментов'!$C$4:$C$1033,$C17,'Спецификации сегментов'!$I$4:$I$1033,N$2)</f>
        <v>0</v>
      </c>
      <c r="O17" s="182">
        <f>SUMIFS('Спецификации сегментов'!$H$4:$H$1033,'Спецификации сегментов'!$C$4:$C$1033,$C17,'Спецификации сегментов'!$I$4:$I$1033,O$2)</f>
        <v>0</v>
      </c>
      <c r="P17" s="182">
        <f>SUMIFS('Спецификации сегментов'!$H$4:$H$1033,'Спецификации сегментов'!$C$4:$C$1033,$C17,'Спецификации сегментов'!$I$4:$I$1033,P$2)</f>
        <v>0</v>
      </c>
      <c r="Q17" s="182">
        <f>SUMIFS('Спецификации сегментов'!$H$4:$H$1033,'Спецификации сегментов'!$C$4:$C$1033,$C17,'Спецификации сегментов'!$I$4:$I$1033,Q$2)</f>
        <v>0</v>
      </c>
      <c r="R17" s="182">
        <f>SUMIFS('Спецификации сегментов'!$H$4:$H$1033,'Спецификации сегментов'!$C$4:$C$1033,$C17,'Спецификации сегментов'!$I$4:$I$1033,R$2)</f>
        <v>0</v>
      </c>
      <c r="S17" s="182">
        <f>SUMIFS('Спецификации сегментов'!$H$4:$H$1033,'Спецификации сегментов'!$C$4:$C$1033,$C17,'Спецификации сегментов'!$I$4:$I$1033,S$2)</f>
        <v>0</v>
      </c>
      <c r="T17" s="182">
        <f>SUMIFS('Спецификации сегментов'!$H$4:$H$1033,'Спецификации сегментов'!$C$4:$C$1033,$C17,'Спецификации сегментов'!$I$4:$I$1033,T$2)</f>
        <v>0</v>
      </c>
      <c r="U17" s="182">
        <f>SUMIFS('Спецификации сегментов'!$H$4:$H$1033,'Спецификации сегментов'!$C$4:$C$1033,$C17,'Спецификации сегментов'!$I$4:$I$1033,U$2)</f>
        <v>0</v>
      </c>
      <c r="V17" s="182">
        <f>SUMIFS('Спецификации сегментов'!$H$4:$H$1033,'Спецификации сегментов'!$C$4:$C$1033,$C17,'Спецификации сегментов'!$I$4:$I$1033,V$2)</f>
        <v>0</v>
      </c>
      <c r="W17" s="182">
        <f>SUMIFS('Спецификации сегментов'!$H$4:$H$1033,'Спецификации сегментов'!$C$4:$C$1033,$C17,'Спецификации сегментов'!$I$4:$I$1033,W$2)</f>
        <v>0</v>
      </c>
      <c r="X17" s="182">
        <f>SUMIFS('Спецификации сегментов'!$H$4:$H$1033,'Спецификации сегментов'!$C$4:$C$1033,$C17,'Спецификации сегментов'!$I$4:$I$1033,X$2)</f>
        <v>0</v>
      </c>
      <c r="Y17" s="182">
        <f>SUMIFS('Спецификации сегментов'!$H$4:$H$1033,'Спецификации сегментов'!$C$4:$C$1033,$C17,'Спецификации сегментов'!$I$4:$I$1033,Y$2)</f>
        <v>0</v>
      </c>
      <c r="Z17" s="182">
        <f>SUMIFS('Спецификации сегментов'!$H$4:$H$1033,'Спецификации сегментов'!$C$4:$C$1033,$C17,'Спецификации сегментов'!$I$4:$I$1033,Z$2)</f>
        <v>0</v>
      </c>
      <c r="AA17" s="182">
        <f>SUMIFS('Спецификации сегментов'!$H$4:$H$1033,'Спецификации сегментов'!$C$4:$C$1033,$C17,'Спецификации сегментов'!$I$4:$I$1033,AA$2)</f>
        <v>0</v>
      </c>
      <c r="AB17" s="182">
        <f>SUMIFS('Спецификации сегментов'!$H$4:$H$1033,'Спецификации сегментов'!$C$4:$C$1033,$C17,'Спецификации сегментов'!$I$4:$I$1033,AB$2)</f>
        <v>0</v>
      </c>
      <c r="AC17" s="10">
        <f>SUMIFS('Спецификации сегментов'!$H$4:$H$1033,'Спецификации сегментов'!$C$4:$C$1033,$C17,'Спецификации сегментов'!$I$4:$I$1033,AC$2)</f>
        <v>0</v>
      </c>
      <c r="AD17" s="10">
        <f>SUMIFS('Спецификации сегментов'!$H$4:$H$1033,'Спецификации сегментов'!$C$4:$C$1033,$C17,'Спецификации сегментов'!$I$4:$I$1033,AD$2)</f>
        <v>0</v>
      </c>
      <c r="AE17" s="3">
        <f t="shared" si="4"/>
        <v>0</v>
      </c>
      <c r="AF17" s="7"/>
    </row>
    <row r="18" spans="1:32" ht="15.75" customHeight="1">
      <c r="A18" s="182">
        <f t="shared" si="3"/>
        <v>16</v>
      </c>
      <c r="B18" s="184" t="s">
        <v>33</v>
      </c>
      <c r="C18" s="182" t="s">
        <v>38</v>
      </c>
      <c r="D18" s="182" t="s">
        <v>20</v>
      </c>
      <c r="E18" s="182">
        <f>SUMIFS('Спецификации сегментов'!$H$4:$H$1033,'Спецификации сегментов'!$C$4:$C$1033,$C18,'Спецификации сегментов'!$I$4:$I$1033,E$2)</f>
        <v>1</v>
      </c>
      <c r="F18" s="182">
        <f>SUMIFS('Спецификации сегментов'!$H$4:$H$1033,'Спецификации сегментов'!$C$4:$C$1033,$C18,'Спецификации сегментов'!$I$4:$I$1033,F$2)</f>
        <v>3</v>
      </c>
      <c r="G18" s="182">
        <f>SUMIFS('Спецификации сегментов'!$H$4:$H$1033,'Спецификации сегментов'!$C$4:$C$1033,$C18,'Спецификации сегментов'!$I$4:$I$1033,G$2)</f>
        <v>3</v>
      </c>
      <c r="H18" s="182">
        <f>SUMIFS('Спецификации сегментов'!$H$4:$H$1033,'Спецификации сегментов'!$C$4:$C$1033,$C18,'Спецификации сегментов'!$I$4:$I$1033,H$2)</f>
        <v>0</v>
      </c>
      <c r="I18" s="182">
        <f>SUMIFS('Спецификации сегментов'!$H$4:$H$1033,'Спецификации сегментов'!$C$4:$C$1033,$C18,'Спецификации сегментов'!$I$4:$I$1033,I$2)</f>
        <v>2</v>
      </c>
      <c r="J18" s="182">
        <f>SUMIFS('Спецификации сегментов'!$H$4:$H$1033,'Спецификации сегментов'!$C$4:$C$1033,$C18,'Спецификации сегментов'!$I$4:$I$1033,J$2)</f>
        <v>2</v>
      </c>
      <c r="K18" s="182">
        <f>SUMIFS('Спецификации сегментов'!$H$4:$H$1033,'Спецификации сегментов'!$C$4:$C$1033,$C18,'Спецификации сегментов'!$I$4:$I$1033,K$2)</f>
        <v>3</v>
      </c>
      <c r="L18" s="182">
        <f>SUMIFS('Спецификации сегментов'!$H$4:$H$1033,'Спецификации сегментов'!$C$4:$C$1033,$C18,'Спецификации сегментов'!$I$4:$I$1033,L$2)</f>
        <v>2</v>
      </c>
      <c r="M18" s="182">
        <f>SUMIFS('Спецификации сегментов'!$H$4:$H$1033,'Спецификации сегментов'!$C$4:$C$1033,$C18,'Спецификации сегментов'!$I$4:$I$1033,M$2)</f>
        <v>0</v>
      </c>
      <c r="N18" s="182">
        <f>SUMIFS('Спецификации сегментов'!$H$4:$H$1033,'Спецификации сегментов'!$C$4:$C$1033,$C18,'Спецификации сегментов'!$I$4:$I$1033,N$2)</f>
        <v>3</v>
      </c>
      <c r="O18" s="182">
        <f>SUMIFS('Спецификации сегментов'!$H$4:$H$1033,'Спецификации сегментов'!$C$4:$C$1033,$C18,'Спецификации сегментов'!$I$4:$I$1033,O$2)</f>
        <v>1</v>
      </c>
      <c r="P18" s="182">
        <f>SUMIFS('Спецификации сегментов'!$H$4:$H$1033,'Спецификации сегментов'!$C$4:$C$1033,$C18,'Спецификации сегментов'!$I$4:$I$1033,P$2)</f>
        <v>4</v>
      </c>
      <c r="Q18" s="182">
        <f>SUMIFS('Спецификации сегментов'!$H$4:$H$1033,'Спецификации сегментов'!$C$4:$C$1033,$C18,'Спецификации сегментов'!$I$4:$I$1033,Q$2)</f>
        <v>3</v>
      </c>
      <c r="R18" s="182">
        <f>SUMIFS('Спецификации сегментов'!$H$4:$H$1033,'Спецификации сегментов'!$C$4:$C$1033,$C18,'Спецификации сегментов'!$I$4:$I$1033,R$2)</f>
        <v>2</v>
      </c>
      <c r="S18" s="182">
        <f>SUMIFS('Спецификации сегментов'!$H$4:$H$1033,'Спецификации сегментов'!$C$4:$C$1033,$C18,'Спецификации сегментов'!$I$4:$I$1033,S$2)</f>
        <v>2</v>
      </c>
      <c r="T18" s="182">
        <f>SUMIFS('Спецификации сегментов'!$H$4:$H$1033,'Спецификации сегментов'!$C$4:$C$1033,$C18,'Спецификации сегментов'!$I$4:$I$1033,T$2)</f>
        <v>2</v>
      </c>
      <c r="U18" s="182">
        <f>SUMIFS('Спецификации сегментов'!$H$4:$H$1033,'Спецификации сегментов'!$C$4:$C$1033,$C18,'Спецификации сегментов'!$I$4:$I$1033,U$2)</f>
        <v>3</v>
      </c>
      <c r="V18" s="182">
        <f>SUMIFS('Спецификации сегментов'!$H$4:$H$1033,'Спецификации сегментов'!$C$4:$C$1033,$C18,'Спецификации сегментов'!$I$4:$I$1033,V$2)</f>
        <v>4</v>
      </c>
      <c r="W18" s="182">
        <f>SUMIFS('Спецификации сегментов'!$H$4:$H$1033,'Спецификации сегментов'!$C$4:$C$1033,$C18,'Спецификации сегментов'!$I$4:$I$1033,W$2)</f>
        <v>2</v>
      </c>
      <c r="X18" s="182">
        <f>SUMIFS('Спецификации сегментов'!$H$4:$H$1033,'Спецификации сегментов'!$C$4:$C$1033,$C18,'Спецификации сегментов'!$I$4:$I$1033,X$2)</f>
        <v>2</v>
      </c>
      <c r="Y18" s="182">
        <f>SUMIFS('Спецификации сегментов'!$H$4:$H$1033,'Спецификации сегментов'!$C$4:$C$1033,$C18,'Спецификации сегментов'!$I$4:$I$1033,Y$2)</f>
        <v>1</v>
      </c>
      <c r="Z18" s="182">
        <f>SUMIFS('Спецификации сегментов'!$H$4:$H$1033,'Спецификации сегментов'!$C$4:$C$1033,$C18,'Спецификации сегментов'!$I$4:$I$1033,Z$2)</f>
        <v>0</v>
      </c>
      <c r="AA18" s="182">
        <f>SUMIFS('Спецификации сегментов'!$H$4:$H$1033,'Спецификации сегментов'!$C$4:$C$1033,$C18,'Спецификации сегментов'!$I$4:$I$1033,AA$2)</f>
        <v>2</v>
      </c>
      <c r="AB18" s="182">
        <f>SUMIFS('Спецификации сегментов'!$H$4:$H$1033,'Спецификации сегментов'!$C$4:$C$1033,$C18,'Спецификации сегментов'!$I$4:$I$1033,AB$2)</f>
        <v>0</v>
      </c>
      <c r="AC18" s="10">
        <f>SUMIFS('Спецификации сегментов'!$H$4:$H$1033,'Спецификации сегментов'!$C$4:$C$1033,$C18,'Спецификации сегментов'!$I$4:$I$1033,AC$2)</f>
        <v>0</v>
      </c>
      <c r="AD18" s="10">
        <f>SUMIFS('Спецификации сегментов'!$H$4:$H$1033,'Спецификации сегментов'!$C$4:$C$1033,$C18,'Спецификации сегментов'!$I$4:$I$1033,AD$2)</f>
        <v>0</v>
      </c>
      <c r="AE18" s="3">
        <f t="shared" si="4"/>
        <v>47</v>
      </c>
      <c r="AF18" s="7"/>
    </row>
    <row r="19" spans="1:32" ht="15.75" customHeight="1">
      <c r="A19" s="182">
        <f t="shared" si="3"/>
        <v>17</v>
      </c>
      <c r="B19" s="184" t="s">
        <v>33</v>
      </c>
      <c r="C19" s="182" t="s">
        <v>39</v>
      </c>
      <c r="D19" s="182" t="s">
        <v>20</v>
      </c>
      <c r="E19" s="182">
        <f>SUMIFS('Спецификации сегментов'!$H$4:$H$1033,'Спецификации сегментов'!$C$4:$C$1033,$C19,'Спецификации сегментов'!$I$4:$I$1033,E$2)</f>
        <v>0</v>
      </c>
      <c r="F19" s="182">
        <f>SUMIFS('Спецификации сегментов'!$H$4:$H$1033,'Спецификации сегментов'!$C$4:$C$1033,$C19,'Спецификации сегментов'!$I$4:$I$1033,F$2)</f>
        <v>0</v>
      </c>
      <c r="G19" s="182">
        <f>SUMIFS('Спецификации сегментов'!$H$4:$H$1033,'Спецификации сегментов'!$C$4:$C$1033,$C19,'Спецификации сегментов'!$I$4:$I$1033,G$2)</f>
        <v>0</v>
      </c>
      <c r="H19" s="182">
        <f>SUMIFS('Спецификации сегментов'!$H$4:$H$1033,'Спецификации сегментов'!$C$4:$C$1033,$C19,'Спецификации сегментов'!$I$4:$I$1033,H$2)</f>
        <v>0</v>
      </c>
      <c r="I19" s="182">
        <f>SUMIFS('Спецификации сегментов'!$H$4:$H$1033,'Спецификации сегментов'!$C$4:$C$1033,$C19,'Спецификации сегментов'!$I$4:$I$1033,I$2)</f>
        <v>0</v>
      </c>
      <c r="J19" s="182">
        <f>SUMIFS('Спецификации сегментов'!$H$4:$H$1033,'Спецификации сегментов'!$C$4:$C$1033,$C19,'Спецификации сегментов'!$I$4:$I$1033,J$2)</f>
        <v>0</v>
      </c>
      <c r="K19" s="182">
        <f>SUMIFS('Спецификации сегментов'!$H$4:$H$1033,'Спецификации сегментов'!$C$4:$C$1033,$C19,'Спецификации сегментов'!$I$4:$I$1033,K$2)</f>
        <v>0</v>
      </c>
      <c r="L19" s="182">
        <f>SUMIFS('Спецификации сегментов'!$H$4:$H$1033,'Спецификации сегментов'!$C$4:$C$1033,$C19,'Спецификации сегментов'!$I$4:$I$1033,L$2)</f>
        <v>0</v>
      </c>
      <c r="M19" s="182">
        <f>SUMIFS('Спецификации сегментов'!$H$4:$H$1033,'Спецификации сегментов'!$C$4:$C$1033,$C19,'Спецификации сегментов'!$I$4:$I$1033,M$2)</f>
        <v>0</v>
      </c>
      <c r="N19" s="182">
        <f>SUMIFS('Спецификации сегментов'!$H$4:$H$1033,'Спецификации сегментов'!$C$4:$C$1033,$C19,'Спецификации сегментов'!$I$4:$I$1033,N$2)</f>
        <v>0</v>
      </c>
      <c r="O19" s="182">
        <f>SUMIFS('Спецификации сегментов'!$H$4:$H$1033,'Спецификации сегментов'!$C$4:$C$1033,$C19,'Спецификации сегментов'!$I$4:$I$1033,O$2)</f>
        <v>0</v>
      </c>
      <c r="P19" s="182">
        <f>SUMIFS('Спецификации сегментов'!$H$4:$H$1033,'Спецификации сегментов'!$C$4:$C$1033,$C19,'Спецификации сегментов'!$I$4:$I$1033,P$2)</f>
        <v>0</v>
      </c>
      <c r="Q19" s="182">
        <f>SUMIFS('Спецификации сегментов'!$H$4:$H$1033,'Спецификации сегментов'!$C$4:$C$1033,$C19,'Спецификации сегментов'!$I$4:$I$1033,Q$2)</f>
        <v>0</v>
      </c>
      <c r="R19" s="182">
        <f>SUMIFS('Спецификации сегментов'!$H$4:$H$1033,'Спецификации сегментов'!$C$4:$C$1033,$C19,'Спецификации сегментов'!$I$4:$I$1033,R$2)</f>
        <v>0</v>
      </c>
      <c r="S19" s="182">
        <f>SUMIFS('Спецификации сегментов'!$H$4:$H$1033,'Спецификации сегментов'!$C$4:$C$1033,$C19,'Спецификации сегментов'!$I$4:$I$1033,S$2)</f>
        <v>0</v>
      </c>
      <c r="T19" s="182">
        <f>SUMIFS('Спецификации сегментов'!$H$4:$H$1033,'Спецификации сегментов'!$C$4:$C$1033,$C19,'Спецификации сегментов'!$I$4:$I$1033,T$2)</f>
        <v>0</v>
      </c>
      <c r="U19" s="182">
        <f>SUMIFS('Спецификации сегментов'!$H$4:$H$1033,'Спецификации сегментов'!$C$4:$C$1033,$C19,'Спецификации сегментов'!$I$4:$I$1033,U$2)</f>
        <v>0</v>
      </c>
      <c r="V19" s="182">
        <f>SUMIFS('Спецификации сегментов'!$H$4:$H$1033,'Спецификации сегментов'!$C$4:$C$1033,$C19,'Спецификации сегментов'!$I$4:$I$1033,V$2)</f>
        <v>0</v>
      </c>
      <c r="W19" s="182">
        <f>SUMIFS('Спецификации сегментов'!$H$4:$H$1033,'Спецификации сегментов'!$C$4:$C$1033,$C19,'Спецификации сегментов'!$I$4:$I$1033,W$2)</f>
        <v>0</v>
      </c>
      <c r="X19" s="182">
        <f>SUMIFS('Спецификации сегментов'!$H$4:$H$1033,'Спецификации сегментов'!$C$4:$C$1033,$C19,'Спецификации сегментов'!$I$4:$I$1033,X$2)</f>
        <v>0</v>
      </c>
      <c r="Y19" s="182">
        <f>SUMIFS('Спецификации сегментов'!$H$4:$H$1033,'Спецификации сегментов'!$C$4:$C$1033,$C19,'Спецификации сегментов'!$I$4:$I$1033,Y$2)</f>
        <v>0</v>
      </c>
      <c r="Z19" s="182">
        <f>SUMIFS('Спецификации сегментов'!$H$4:$H$1033,'Спецификации сегментов'!$C$4:$C$1033,$C19,'Спецификации сегментов'!$I$4:$I$1033,Z$2)</f>
        <v>0</v>
      </c>
      <c r="AA19" s="182">
        <f>SUMIFS('Спецификации сегментов'!$H$4:$H$1033,'Спецификации сегментов'!$C$4:$C$1033,$C19,'Спецификации сегментов'!$I$4:$I$1033,AA$2)</f>
        <v>0</v>
      </c>
      <c r="AB19" s="182">
        <f>SUMIFS('Спецификации сегментов'!$H$4:$H$1033,'Спецификации сегментов'!$C$4:$C$1033,$C19,'Спецификации сегментов'!$I$4:$I$1033,AB$2)</f>
        <v>0</v>
      </c>
      <c r="AC19" s="10">
        <f>SUMIFS('Спецификации сегментов'!$H$4:$H$1033,'Спецификации сегментов'!$C$4:$C$1033,$C19,'Спецификации сегментов'!$I$4:$I$1033,AC$2)</f>
        <v>0</v>
      </c>
      <c r="AD19" s="10">
        <f>SUMIFS('Спецификации сегментов'!$H$4:$H$1033,'Спецификации сегментов'!$C$4:$C$1033,$C19,'Спецификации сегментов'!$I$4:$I$1033,AD$2)</f>
        <v>0</v>
      </c>
      <c r="AE19" s="3">
        <f t="shared" si="4"/>
        <v>0</v>
      </c>
      <c r="AF19" s="7"/>
    </row>
    <row r="20" spans="1:32" ht="15.75" customHeight="1">
      <c r="A20" s="182">
        <f t="shared" si="3"/>
        <v>18</v>
      </c>
      <c r="B20" s="184" t="s">
        <v>33</v>
      </c>
      <c r="C20" s="182" t="s">
        <v>40</v>
      </c>
      <c r="D20" s="182" t="s">
        <v>20</v>
      </c>
      <c r="E20" s="182">
        <f>SUMIFS('Спецификации сегментов'!$H$4:$H$1033,'Спецификации сегментов'!$C$4:$C$1033,$C20,'Спецификации сегментов'!$I$4:$I$1033,E$2)</f>
        <v>0</v>
      </c>
      <c r="F20" s="182">
        <f>SUMIFS('Спецификации сегментов'!$H$4:$H$1033,'Спецификации сегментов'!$C$4:$C$1033,$C20,'Спецификации сегментов'!$I$4:$I$1033,F$2)</f>
        <v>0</v>
      </c>
      <c r="G20" s="182">
        <f>SUMIFS('Спецификации сегментов'!$H$4:$H$1033,'Спецификации сегментов'!$C$4:$C$1033,$C20,'Спецификации сегментов'!$I$4:$I$1033,G$2)</f>
        <v>0</v>
      </c>
      <c r="H20" s="182">
        <f>SUMIFS('Спецификации сегментов'!$H$4:$H$1033,'Спецификации сегментов'!$C$4:$C$1033,$C20,'Спецификации сегментов'!$I$4:$I$1033,H$2)</f>
        <v>0</v>
      </c>
      <c r="I20" s="182">
        <f>SUMIFS('Спецификации сегментов'!$H$4:$H$1033,'Спецификации сегментов'!$C$4:$C$1033,$C20,'Спецификации сегментов'!$I$4:$I$1033,I$2)</f>
        <v>0</v>
      </c>
      <c r="J20" s="182">
        <f>SUMIFS('Спецификации сегментов'!$H$4:$H$1033,'Спецификации сегментов'!$C$4:$C$1033,$C20,'Спецификации сегментов'!$I$4:$I$1033,J$2)</f>
        <v>0</v>
      </c>
      <c r="K20" s="182">
        <f>SUMIFS('Спецификации сегментов'!$H$4:$H$1033,'Спецификации сегментов'!$C$4:$C$1033,$C20,'Спецификации сегментов'!$I$4:$I$1033,K$2)</f>
        <v>0</v>
      </c>
      <c r="L20" s="182">
        <f>SUMIFS('Спецификации сегментов'!$H$4:$H$1033,'Спецификации сегментов'!$C$4:$C$1033,$C20,'Спецификации сегментов'!$I$4:$I$1033,L$2)</f>
        <v>0</v>
      </c>
      <c r="M20" s="182">
        <f>SUMIFS('Спецификации сегментов'!$H$4:$H$1033,'Спецификации сегментов'!$C$4:$C$1033,$C20,'Спецификации сегментов'!$I$4:$I$1033,M$2)</f>
        <v>0</v>
      </c>
      <c r="N20" s="182">
        <f>SUMIFS('Спецификации сегментов'!$H$4:$H$1033,'Спецификации сегментов'!$C$4:$C$1033,$C20,'Спецификации сегментов'!$I$4:$I$1033,N$2)</f>
        <v>0</v>
      </c>
      <c r="O20" s="182">
        <f>SUMIFS('Спецификации сегментов'!$H$4:$H$1033,'Спецификации сегментов'!$C$4:$C$1033,$C20,'Спецификации сегментов'!$I$4:$I$1033,O$2)</f>
        <v>0</v>
      </c>
      <c r="P20" s="182">
        <f>SUMIFS('Спецификации сегментов'!$H$4:$H$1033,'Спецификации сегментов'!$C$4:$C$1033,$C20,'Спецификации сегментов'!$I$4:$I$1033,P$2)</f>
        <v>0</v>
      </c>
      <c r="Q20" s="182">
        <f>SUMIFS('Спецификации сегментов'!$H$4:$H$1033,'Спецификации сегментов'!$C$4:$C$1033,$C20,'Спецификации сегментов'!$I$4:$I$1033,Q$2)</f>
        <v>0</v>
      </c>
      <c r="R20" s="182">
        <f>SUMIFS('Спецификации сегментов'!$H$4:$H$1033,'Спецификации сегментов'!$C$4:$C$1033,$C20,'Спецификации сегментов'!$I$4:$I$1033,R$2)</f>
        <v>0</v>
      </c>
      <c r="S20" s="182">
        <f>SUMIFS('Спецификации сегментов'!$H$4:$H$1033,'Спецификации сегментов'!$C$4:$C$1033,$C20,'Спецификации сегментов'!$I$4:$I$1033,S$2)</f>
        <v>0</v>
      </c>
      <c r="T20" s="182">
        <f>SUMIFS('Спецификации сегментов'!$H$4:$H$1033,'Спецификации сегментов'!$C$4:$C$1033,$C20,'Спецификации сегментов'!$I$4:$I$1033,T$2)</f>
        <v>0</v>
      </c>
      <c r="U20" s="182">
        <f>SUMIFS('Спецификации сегментов'!$H$4:$H$1033,'Спецификации сегментов'!$C$4:$C$1033,$C20,'Спецификации сегментов'!$I$4:$I$1033,U$2)</f>
        <v>0</v>
      </c>
      <c r="V20" s="182">
        <f>SUMIFS('Спецификации сегментов'!$H$4:$H$1033,'Спецификации сегментов'!$C$4:$C$1033,$C20,'Спецификации сегментов'!$I$4:$I$1033,V$2)</f>
        <v>1</v>
      </c>
      <c r="W20" s="182">
        <f>SUMIFS('Спецификации сегментов'!$H$4:$H$1033,'Спецификации сегментов'!$C$4:$C$1033,$C20,'Спецификации сегментов'!$I$4:$I$1033,W$2)</f>
        <v>0</v>
      </c>
      <c r="X20" s="182">
        <f>SUMIFS('Спецификации сегментов'!$H$4:$H$1033,'Спецификации сегментов'!$C$4:$C$1033,$C20,'Спецификации сегментов'!$I$4:$I$1033,X$2)</f>
        <v>0</v>
      </c>
      <c r="Y20" s="182">
        <f>SUMIFS('Спецификации сегментов'!$H$4:$H$1033,'Спецификации сегментов'!$C$4:$C$1033,$C20,'Спецификации сегментов'!$I$4:$I$1033,Y$2)</f>
        <v>0</v>
      </c>
      <c r="Z20" s="182">
        <f>SUMIFS('Спецификации сегментов'!$H$4:$H$1033,'Спецификации сегментов'!$C$4:$C$1033,$C20,'Спецификации сегментов'!$I$4:$I$1033,Z$2)</f>
        <v>0</v>
      </c>
      <c r="AA20" s="182">
        <f>SUMIFS('Спецификации сегментов'!$H$4:$H$1033,'Спецификации сегментов'!$C$4:$C$1033,$C20,'Спецификации сегментов'!$I$4:$I$1033,AA$2)</f>
        <v>0</v>
      </c>
      <c r="AB20" s="182">
        <f>SUMIFS('Спецификации сегментов'!$H$4:$H$1033,'Спецификации сегментов'!$C$4:$C$1033,$C20,'Спецификации сегментов'!$I$4:$I$1033,AB$2)</f>
        <v>0</v>
      </c>
      <c r="AC20" s="10">
        <f>SUMIFS('Спецификации сегментов'!$H$4:$H$1033,'Спецификации сегментов'!$C$4:$C$1033,$C20,'Спецификации сегментов'!$I$4:$I$1033,AC$2)</f>
        <v>0</v>
      </c>
      <c r="AD20" s="10">
        <f>SUMIFS('Спецификации сегментов'!$H$4:$H$1033,'Спецификации сегментов'!$C$4:$C$1033,$C20,'Спецификации сегментов'!$I$4:$I$1033,AD$2)</f>
        <v>0</v>
      </c>
      <c r="AE20" s="3">
        <f t="shared" si="4"/>
        <v>1</v>
      </c>
      <c r="AF20" s="7"/>
    </row>
    <row r="21" spans="1:32" ht="15.75" customHeight="1">
      <c r="A21" s="182">
        <f t="shared" si="3"/>
        <v>19</v>
      </c>
      <c r="B21" s="184" t="s">
        <v>33</v>
      </c>
      <c r="C21" s="182" t="s">
        <v>41</v>
      </c>
      <c r="D21" s="182" t="s">
        <v>20</v>
      </c>
      <c r="E21" s="182">
        <f>SUMIFS('Спецификации сегментов'!$H$4:$H$1033,'Спецификации сегментов'!$C$4:$C$1033,$C21,'Спецификации сегментов'!$I$4:$I$1033,E$2)</f>
        <v>0</v>
      </c>
      <c r="F21" s="182">
        <f>SUMIFS('Спецификации сегментов'!$H$4:$H$1033,'Спецификации сегментов'!$C$4:$C$1033,$C21,'Спецификации сегментов'!$I$4:$I$1033,F$2)</f>
        <v>0</v>
      </c>
      <c r="G21" s="182">
        <f>SUMIFS('Спецификации сегментов'!$H$4:$H$1033,'Спецификации сегментов'!$C$4:$C$1033,$C21,'Спецификации сегментов'!$I$4:$I$1033,G$2)</f>
        <v>0</v>
      </c>
      <c r="H21" s="182">
        <f>SUMIFS('Спецификации сегментов'!$H$4:$H$1033,'Спецификации сегментов'!$C$4:$C$1033,$C21,'Спецификации сегментов'!$I$4:$I$1033,H$2)</f>
        <v>0</v>
      </c>
      <c r="I21" s="182">
        <f>SUMIFS('Спецификации сегментов'!$H$4:$H$1033,'Спецификации сегментов'!$C$4:$C$1033,$C21,'Спецификации сегментов'!$I$4:$I$1033,I$2)</f>
        <v>0</v>
      </c>
      <c r="J21" s="182">
        <f>SUMIFS('Спецификации сегментов'!$H$4:$H$1033,'Спецификации сегментов'!$C$4:$C$1033,$C21,'Спецификации сегментов'!$I$4:$I$1033,J$2)</f>
        <v>0</v>
      </c>
      <c r="K21" s="182">
        <f>SUMIFS('Спецификации сегментов'!$H$4:$H$1033,'Спецификации сегментов'!$C$4:$C$1033,$C21,'Спецификации сегментов'!$I$4:$I$1033,K$2)</f>
        <v>0</v>
      </c>
      <c r="L21" s="182">
        <f>SUMIFS('Спецификации сегментов'!$H$4:$H$1033,'Спецификации сегментов'!$C$4:$C$1033,$C21,'Спецификации сегментов'!$I$4:$I$1033,L$2)</f>
        <v>0</v>
      </c>
      <c r="M21" s="182">
        <f>SUMIFS('Спецификации сегментов'!$H$4:$H$1033,'Спецификации сегментов'!$C$4:$C$1033,$C21,'Спецификации сегментов'!$I$4:$I$1033,M$2)</f>
        <v>0</v>
      </c>
      <c r="N21" s="182">
        <f>SUMIFS('Спецификации сегментов'!$H$4:$H$1033,'Спецификации сегментов'!$C$4:$C$1033,$C21,'Спецификации сегментов'!$I$4:$I$1033,N$2)</f>
        <v>0</v>
      </c>
      <c r="O21" s="182">
        <f>SUMIFS('Спецификации сегментов'!$H$4:$H$1033,'Спецификации сегментов'!$C$4:$C$1033,$C21,'Спецификации сегментов'!$I$4:$I$1033,O$2)</f>
        <v>0</v>
      </c>
      <c r="P21" s="182">
        <f>SUMIFS('Спецификации сегментов'!$H$4:$H$1033,'Спецификации сегментов'!$C$4:$C$1033,$C21,'Спецификации сегментов'!$I$4:$I$1033,P$2)</f>
        <v>0</v>
      </c>
      <c r="Q21" s="182">
        <f>SUMIFS('Спецификации сегментов'!$H$4:$H$1033,'Спецификации сегментов'!$C$4:$C$1033,$C21,'Спецификации сегментов'!$I$4:$I$1033,Q$2)</f>
        <v>0</v>
      </c>
      <c r="R21" s="182">
        <f>SUMIFS('Спецификации сегментов'!$H$4:$H$1033,'Спецификации сегментов'!$C$4:$C$1033,$C21,'Спецификации сегментов'!$I$4:$I$1033,R$2)</f>
        <v>0</v>
      </c>
      <c r="S21" s="182">
        <f>SUMIFS('Спецификации сегментов'!$H$4:$H$1033,'Спецификации сегментов'!$C$4:$C$1033,$C21,'Спецификации сегментов'!$I$4:$I$1033,S$2)</f>
        <v>0</v>
      </c>
      <c r="T21" s="182">
        <f>SUMIFS('Спецификации сегментов'!$H$4:$H$1033,'Спецификации сегментов'!$C$4:$C$1033,$C21,'Спецификации сегментов'!$I$4:$I$1033,T$2)</f>
        <v>0</v>
      </c>
      <c r="U21" s="182">
        <f>SUMIFS('Спецификации сегментов'!$H$4:$H$1033,'Спецификации сегментов'!$C$4:$C$1033,$C21,'Спецификации сегментов'!$I$4:$I$1033,U$2)</f>
        <v>0</v>
      </c>
      <c r="V21" s="182">
        <f>SUMIFS('Спецификации сегментов'!$H$4:$H$1033,'Спецификации сегментов'!$C$4:$C$1033,$C21,'Спецификации сегментов'!$I$4:$I$1033,V$2)</f>
        <v>0</v>
      </c>
      <c r="W21" s="182">
        <f>SUMIFS('Спецификации сегментов'!$H$4:$H$1033,'Спецификации сегментов'!$C$4:$C$1033,$C21,'Спецификации сегментов'!$I$4:$I$1033,W$2)</f>
        <v>0</v>
      </c>
      <c r="X21" s="182">
        <f>SUMIFS('Спецификации сегментов'!$H$4:$H$1033,'Спецификации сегментов'!$C$4:$C$1033,$C21,'Спецификации сегментов'!$I$4:$I$1033,X$2)</f>
        <v>0</v>
      </c>
      <c r="Y21" s="182">
        <f>SUMIFS('Спецификации сегментов'!$H$4:$H$1033,'Спецификации сегментов'!$C$4:$C$1033,$C21,'Спецификации сегментов'!$I$4:$I$1033,Y$2)</f>
        <v>0</v>
      </c>
      <c r="Z21" s="182">
        <f>SUMIFS('Спецификации сегментов'!$H$4:$H$1033,'Спецификации сегментов'!$C$4:$C$1033,$C21,'Спецификации сегментов'!$I$4:$I$1033,Z$2)</f>
        <v>0</v>
      </c>
      <c r="AA21" s="182">
        <f>SUMIFS('Спецификации сегментов'!$H$4:$H$1033,'Спецификации сегментов'!$C$4:$C$1033,$C21,'Спецификации сегментов'!$I$4:$I$1033,AA$2)</f>
        <v>0</v>
      </c>
      <c r="AB21" s="182">
        <f>SUMIFS('Спецификации сегментов'!$H$4:$H$1033,'Спецификации сегментов'!$C$4:$C$1033,$C21,'Спецификации сегментов'!$I$4:$I$1033,AB$2)</f>
        <v>0</v>
      </c>
      <c r="AC21" s="10">
        <f>SUMIFS('Спецификации сегментов'!$H$4:$H$1033,'Спецификации сегментов'!$C$4:$C$1033,$C21,'Спецификации сегментов'!$I$4:$I$1033,AC$2)</f>
        <v>0</v>
      </c>
      <c r="AD21" s="10">
        <f>SUMIFS('Спецификации сегментов'!$H$4:$H$1033,'Спецификации сегментов'!$C$4:$C$1033,$C21,'Спецификации сегментов'!$I$4:$I$1033,AD$2)</f>
        <v>0</v>
      </c>
      <c r="AE21" s="3">
        <f t="shared" si="4"/>
        <v>0</v>
      </c>
      <c r="AF21" s="7"/>
    </row>
    <row r="22" spans="1:32" ht="15.75" customHeight="1">
      <c r="A22" s="182">
        <f t="shared" si="3"/>
        <v>20</v>
      </c>
      <c r="B22" s="184" t="s">
        <v>33</v>
      </c>
      <c r="C22" s="182" t="s">
        <v>42</v>
      </c>
      <c r="D22" s="182" t="s">
        <v>20</v>
      </c>
      <c r="E22" s="182">
        <f>SUMIFS('Спецификации сегментов'!$H$4:$H$1033,'Спецификации сегментов'!$C$4:$C$1033,$C22,'Спецификации сегментов'!$I$4:$I$1033,E$2)</f>
        <v>3</v>
      </c>
      <c r="F22" s="182">
        <f>SUMIFS('Спецификации сегментов'!$H$4:$H$1033,'Спецификации сегментов'!$C$4:$C$1033,$C22,'Спецификации сегментов'!$I$4:$I$1033,F$2)</f>
        <v>4</v>
      </c>
      <c r="G22" s="182">
        <f>SUMIFS('Спецификации сегментов'!$H$4:$H$1033,'Спецификации сегментов'!$C$4:$C$1033,$C22,'Спецификации сегментов'!$I$4:$I$1033,G$2)</f>
        <v>4</v>
      </c>
      <c r="H22" s="182">
        <f>SUMIFS('Спецификации сегментов'!$H$4:$H$1033,'Спецификации сегментов'!$C$4:$C$1033,$C22,'Спецификации сегментов'!$I$4:$I$1033,H$2)</f>
        <v>4</v>
      </c>
      <c r="I22" s="182">
        <f>SUMIFS('Спецификации сегментов'!$H$4:$H$1033,'Спецификации сегментов'!$C$4:$C$1033,$C22,'Спецификации сегментов'!$I$4:$I$1033,I$2)</f>
        <v>2</v>
      </c>
      <c r="J22" s="182">
        <f>SUMIFS('Спецификации сегментов'!$H$4:$H$1033,'Спецификации сегментов'!$C$4:$C$1033,$C22,'Спецификации сегментов'!$I$4:$I$1033,J$2)</f>
        <v>4</v>
      </c>
      <c r="K22" s="182">
        <f>SUMIFS('Спецификации сегментов'!$H$4:$H$1033,'Спецификации сегментов'!$C$4:$C$1033,$C22,'Спецификации сегментов'!$I$4:$I$1033,K$2)</f>
        <v>3</v>
      </c>
      <c r="L22" s="182">
        <f>SUMIFS('Спецификации сегментов'!$H$4:$H$1033,'Спецификации сегментов'!$C$4:$C$1033,$C22,'Спецификации сегментов'!$I$4:$I$1033,L$2)</f>
        <v>2</v>
      </c>
      <c r="M22" s="182">
        <f>SUMIFS('Спецификации сегментов'!$H$4:$H$1033,'Спецификации сегментов'!$C$4:$C$1033,$C22,'Спецификации сегментов'!$I$4:$I$1033,M$2)</f>
        <v>1</v>
      </c>
      <c r="N22" s="182">
        <f>SUMIFS('Спецификации сегментов'!$H$4:$H$1033,'Спецификации сегментов'!$C$4:$C$1033,$C22,'Спецификации сегментов'!$I$4:$I$1033,N$2)</f>
        <v>3</v>
      </c>
      <c r="O22" s="182">
        <f>SUMIFS('Спецификации сегментов'!$H$4:$H$1033,'Спецификации сегментов'!$C$4:$C$1033,$C22,'Спецификации сегментов'!$I$4:$I$1033,O$2)</f>
        <v>3</v>
      </c>
      <c r="P22" s="182">
        <f>SUMIFS('Спецификации сегментов'!$H$4:$H$1033,'Спецификации сегментов'!$C$4:$C$1033,$C22,'Спецификации сегментов'!$I$4:$I$1033,P$2)</f>
        <v>4</v>
      </c>
      <c r="Q22" s="182">
        <f>SUMIFS('Спецификации сегментов'!$H$4:$H$1033,'Спецификации сегментов'!$C$4:$C$1033,$C22,'Спецификации сегментов'!$I$4:$I$1033,Q$2)</f>
        <v>4</v>
      </c>
      <c r="R22" s="182">
        <f>SUMIFS('Спецификации сегментов'!$H$4:$H$1033,'Спецификации сегментов'!$C$4:$C$1033,$C22,'Спецификации сегментов'!$I$4:$I$1033,R$2)</f>
        <v>4</v>
      </c>
      <c r="S22" s="182">
        <f>SUMIFS('Спецификации сегментов'!$H$4:$H$1033,'Спецификации сегментов'!$C$4:$C$1033,$C22,'Спецификации сегментов'!$I$4:$I$1033,S$2)</f>
        <v>4</v>
      </c>
      <c r="T22" s="182">
        <f>SUMIFS('Спецификации сегментов'!$H$4:$H$1033,'Спецификации сегментов'!$C$4:$C$1033,$C22,'Спецификации сегментов'!$I$4:$I$1033,T$2)</f>
        <v>4</v>
      </c>
      <c r="U22" s="182">
        <f>SUMIFS('Спецификации сегментов'!$H$4:$H$1033,'Спецификации сегментов'!$C$4:$C$1033,$C22,'Спецификации сегментов'!$I$4:$I$1033,U$2)</f>
        <v>3</v>
      </c>
      <c r="V22" s="182">
        <f>SUMIFS('Спецификации сегментов'!$H$4:$H$1033,'Спецификации сегментов'!$C$4:$C$1033,$C22,'Спецификации сегментов'!$I$4:$I$1033,V$2)</f>
        <v>5</v>
      </c>
      <c r="W22" s="182">
        <f>SUMIFS('Спецификации сегментов'!$H$4:$H$1033,'Спецификации сегментов'!$C$4:$C$1033,$C22,'Спецификации сегментов'!$I$4:$I$1033,W$2)</f>
        <v>4</v>
      </c>
      <c r="X22" s="182">
        <f>SUMIFS('Спецификации сегментов'!$H$4:$H$1033,'Спецификации сегментов'!$C$4:$C$1033,$C22,'Спецификации сегментов'!$I$4:$I$1033,X$2)</f>
        <v>3</v>
      </c>
      <c r="Y22" s="182">
        <f>SUMIFS('Спецификации сегментов'!$H$4:$H$1033,'Спецификации сегментов'!$C$4:$C$1033,$C22,'Спецификации сегментов'!$I$4:$I$1033,Y$2)</f>
        <v>4</v>
      </c>
      <c r="Z22" s="182">
        <f>SUMIFS('Спецификации сегментов'!$H$4:$H$1033,'Спецификации сегментов'!$C$4:$C$1033,$C22,'Спецификации сегментов'!$I$4:$I$1033,Z$2)</f>
        <v>3</v>
      </c>
      <c r="AA22" s="182">
        <f>SUMIFS('Спецификации сегментов'!$H$4:$H$1033,'Спецификации сегментов'!$C$4:$C$1033,$C22,'Спецификации сегментов'!$I$4:$I$1033,AA$2)</f>
        <v>3</v>
      </c>
      <c r="AB22" s="182">
        <f>SUMIFS('Спецификации сегментов'!$H$4:$H$1033,'Спецификации сегментов'!$C$4:$C$1033,$C22,'Спецификации сегментов'!$I$4:$I$1033,AB$2)</f>
        <v>4</v>
      </c>
      <c r="AC22" s="10">
        <f>SUMIFS('Спецификации сегментов'!$H$4:$H$1033,'Спецификации сегментов'!$C$4:$C$1033,$C22,'Спецификации сегментов'!$I$4:$I$1033,AC$2)</f>
        <v>0</v>
      </c>
      <c r="AD22" s="10">
        <f>SUMIFS('Спецификации сегментов'!$H$4:$H$1033,'Спецификации сегментов'!$C$4:$C$1033,$C22,'Спецификации сегментов'!$I$4:$I$1033,AD$2)</f>
        <v>0</v>
      </c>
      <c r="AE22" s="3">
        <f t="shared" si="4"/>
        <v>82</v>
      </c>
      <c r="AF22" s="7"/>
    </row>
    <row r="23" spans="1:32" ht="15.75" customHeight="1">
      <c r="A23" s="5">
        <f t="shared" ref="A23:A46" si="5">A22+1</f>
        <v>21</v>
      </c>
      <c r="B23" s="6" t="s">
        <v>43</v>
      </c>
      <c r="C23" s="10" t="s">
        <v>44</v>
      </c>
      <c r="D23" s="5" t="s">
        <v>20</v>
      </c>
      <c r="E23" s="10">
        <f>SUMIFS('Спецификации сегментов'!$H$4:$H$1033,'Спецификации сегментов'!$C$4:$C$1033,$C23,'Спецификации сегментов'!$I$4:$I$1033,E$2)</f>
        <v>11</v>
      </c>
      <c r="F23" s="10">
        <f>SUMIFS('Спецификации сегментов'!$H$4:$H$1033,'Спецификации сегментов'!$C$4:$C$1033,$C23,'Спецификации сегментов'!$I$4:$I$1033,F$2)</f>
        <v>14</v>
      </c>
      <c r="G23" s="10">
        <f>SUMIFS('Спецификации сегментов'!$H$4:$H$1033,'Спецификации сегментов'!$C$4:$C$1033,$C23,'Спецификации сегментов'!$I$4:$I$1033,G$2)</f>
        <v>15</v>
      </c>
      <c r="H23" s="10">
        <f>SUMIFS('Спецификации сегментов'!$H$4:$H$1033,'Спецификации сегментов'!$C$4:$C$1033,$C23,'Спецификации сегментов'!$I$4:$I$1033,H$2)</f>
        <v>15</v>
      </c>
      <c r="I23" s="10">
        <f>SUMIFS('Спецификации сегментов'!$H$4:$H$1033,'Спецификации сегментов'!$C$4:$C$1033,$C23,'Спецификации сегментов'!$I$4:$I$1033,I$2)</f>
        <v>15</v>
      </c>
      <c r="J23" s="10">
        <f>SUMIFS('Спецификации сегментов'!$H$4:$H$1033,'Спецификации сегментов'!$C$4:$C$1033,$C23,'Спецификации сегментов'!$I$4:$I$1033,J$2)</f>
        <v>15</v>
      </c>
      <c r="K23" s="10">
        <f>SUMIFS('Спецификации сегментов'!$H$4:$H$1033,'Спецификации сегментов'!$C$4:$C$1033,$C23,'Спецификации сегментов'!$I$4:$I$1033,K$2)</f>
        <v>13</v>
      </c>
      <c r="L23" s="10">
        <f>SUMIFS('Спецификации сегментов'!$H$4:$H$1033,'Спецификации сегментов'!$C$4:$C$1033,$C23,'Спецификации сегментов'!$I$4:$I$1033,L$2)</f>
        <v>12</v>
      </c>
      <c r="M23" s="10">
        <f>SUMIFS('Спецификации сегментов'!$H$4:$H$1033,'Спецификации сегментов'!$C$4:$C$1033,$C23,'Спецификации сегментов'!$I$4:$I$1033,M$2)</f>
        <v>10</v>
      </c>
      <c r="N23" s="10">
        <f>SUMIFS('Спецификации сегментов'!$H$4:$H$1033,'Спецификации сегментов'!$C$4:$C$1033,$C23,'Спецификации сегментов'!$I$4:$I$1033,N$2)</f>
        <v>14</v>
      </c>
      <c r="O23" s="10">
        <f>SUMIFS('Спецификации сегментов'!$H$4:$H$1033,'Спецификации сегментов'!$C$4:$C$1033,$C23,'Спецификации сегментов'!$I$4:$I$1033,O$2)</f>
        <v>14</v>
      </c>
      <c r="P23" s="10">
        <f>SUMIFS('Спецификации сегментов'!$H$4:$H$1033,'Спецификации сегментов'!$C$4:$C$1033,$C23,'Спецификации сегментов'!$I$4:$I$1033,P$2)</f>
        <v>16</v>
      </c>
      <c r="Q23" s="10">
        <f>SUMIFS('Спецификации сегментов'!$H$4:$H$1033,'Спецификации сегментов'!$C$4:$C$1033,$C23,'Спецификации сегментов'!$I$4:$I$1033,Q$2)</f>
        <v>13</v>
      </c>
      <c r="R23" s="10">
        <f>SUMIFS('Спецификации сегментов'!$H$4:$H$1033,'Спецификации сегментов'!$C$4:$C$1033,$C23,'Спецификации сегментов'!$I$4:$I$1033,R$2)</f>
        <v>15</v>
      </c>
      <c r="S23" s="10">
        <f>SUMIFS('Спецификации сегментов'!$H$4:$H$1033,'Спецификации сегментов'!$C$4:$C$1033,$C23,'Спецификации сегментов'!$I$4:$I$1033,S$2)</f>
        <v>15</v>
      </c>
      <c r="T23" s="10">
        <f>SUMIFS('Спецификации сегментов'!$H$4:$H$1033,'Спецификации сегментов'!$C$4:$C$1033,$C23,'Спецификации сегментов'!$I$4:$I$1033,T$2)</f>
        <v>14</v>
      </c>
      <c r="U23" s="10">
        <f>SUMIFS('Спецификации сегментов'!$H$4:$H$1033,'Спецификации сегментов'!$C$4:$C$1033,$C23,'Спецификации сегментов'!$I$4:$I$1033,U$2)</f>
        <v>15</v>
      </c>
      <c r="V23" s="10">
        <f>SUMIFS('Спецификации сегментов'!$H$4:$H$1033,'Спецификации сегментов'!$C$4:$C$1033,$C23,'Спецификации сегментов'!$I$4:$I$1033,V$2)</f>
        <v>12</v>
      </c>
      <c r="W23" s="180">
        <f>SUMIFS('Спецификации сегментов'!$H$4:$H$1033,'Спецификации сегментов'!$C$4:$C$1033,$C23,'Спецификации сегментов'!$I$4:$I$1033,W$2)</f>
        <v>13</v>
      </c>
      <c r="X23" s="10">
        <f>SUMIFS('Спецификации сегментов'!$H$4:$H$1033,'Спецификации сегментов'!$C$4:$C$1033,$C23,'Спецификации сегментов'!$I$4:$I$1033,X$2)</f>
        <v>14</v>
      </c>
      <c r="Y23" s="10">
        <f>SUMIFS('Спецификации сегментов'!$H$4:$H$1033,'Спецификации сегментов'!$C$4:$C$1033,$C23,'Спецификации сегментов'!$I$4:$I$1033,Y$2)</f>
        <v>13</v>
      </c>
      <c r="Z23" s="10">
        <f>SUMIFS('Спецификации сегментов'!$H$4:$H$1033,'Спецификации сегментов'!$C$4:$C$1033,$C23,'Спецификации сегментов'!$I$4:$I$1033,Z$2)</f>
        <v>10</v>
      </c>
      <c r="AA23" s="10">
        <f>SUMIFS('Спецификации сегментов'!$H$4:$H$1033,'Спецификации сегментов'!$C$4:$C$1033,$C23,'Спецификации сегментов'!$I$4:$I$1033,AA$2)</f>
        <v>15</v>
      </c>
      <c r="AB23" s="10">
        <f>SUMIFS('Спецификации сегментов'!$H$4:$H$1033,'Спецификации сегментов'!$C$4:$C$1033,$C23,'Спецификации сегментов'!$I$4:$I$1033,AB$2)</f>
        <v>13</v>
      </c>
      <c r="AC23" s="10">
        <f>SUMIFS('Спецификации сегментов'!$H$4:$H$1033,'Спецификации сегментов'!$C$4:$C$1033,$C23,'Спецификации сегментов'!$I$4:$I$1033,AC$2)</f>
        <v>0</v>
      </c>
      <c r="AD23" s="10">
        <f>SUMIFS('Спецификации сегментов'!$H$4:$H$1033,'Спецификации сегментов'!$C$4:$C$1033,$C23,'Спецификации сегментов'!$I$4:$I$1033,AD$2)</f>
        <v>0</v>
      </c>
      <c r="AE23" s="3">
        <f t="shared" si="4"/>
        <v>326</v>
      </c>
      <c r="AF23" s="7"/>
    </row>
    <row r="24" spans="1:32" ht="15.75" customHeight="1">
      <c r="A24" s="5">
        <f t="shared" si="5"/>
        <v>22</v>
      </c>
      <c r="B24" s="6" t="s">
        <v>43</v>
      </c>
      <c r="C24" s="10" t="s">
        <v>45</v>
      </c>
      <c r="D24" s="5" t="s">
        <v>20</v>
      </c>
      <c r="E24" s="10">
        <f>SUMIFS('Спецификации сегментов'!$H$4:$H$1033,'Спецификации сегментов'!$C$4:$C$1033,$C24,'Спецификации сегментов'!$I$4:$I$1033,E$2)</f>
        <v>0</v>
      </c>
      <c r="F24" s="10">
        <f>SUMIFS('Спецификации сегментов'!$H$4:$H$1033,'Спецификации сегментов'!$C$4:$C$1033,$C24,'Спецификации сегментов'!$I$4:$I$1033,F$2)</f>
        <v>0</v>
      </c>
      <c r="G24" s="10">
        <f>SUMIFS('Спецификации сегментов'!$H$4:$H$1033,'Спецификации сегментов'!$C$4:$C$1033,$C24,'Спецификации сегментов'!$I$4:$I$1033,G$2)</f>
        <v>0</v>
      </c>
      <c r="H24" s="10">
        <f>SUMIFS('Спецификации сегментов'!$H$4:$H$1033,'Спецификации сегментов'!$C$4:$C$1033,$C24,'Спецификации сегментов'!$I$4:$I$1033,H$2)</f>
        <v>0</v>
      </c>
      <c r="I24" s="10">
        <f>SUMIFS('Спецификации сегментов'!$H$4:$H$1033,'Спецификации сегментов'!$C$4:$C$1033,$C24,'Спецификации сегментов'!$I$4:$I$1033,I$2)</f>
        <v>0</v>
      </c>
      <c r="J24" s="10">
        <f>SUMIFS('Спецификации сегментов'!$H$4:$H$1033,'Спецификации сегментов'!$C$4:$C$1033,$C24,'Спецификации сегментов'!$I$4:$I$1033,J$2)</f>
        <v>0</v>
      </c>
      <c r="K24" s="10">
        <f>SUMIFS('Спецификации сегментов'!$H$4:$H$1033,'Спецификации сегментов'!$C$4:$C$1033,$C24,'Спецификации сегментов'!$I$4:$I$1033,K$2)</f>
        <v>0</v>
      </c>
      <c r="L24" s="10">
        <f>SUMIFS('Спецификации сегментов'!$H$4:$H$1033,'Спецификации сегментов'!$C$4:$C$1033,$C24,'Спецификации сегментов'!$I$4:$I$1033,L$2)</f>
        <v>0</v>
      </c>
      <c r="M24" s="10">
        <f>SUMIFS('Спецификации сегментов'!$H$4:$H$1033,'Спецификации сегментов'!$C$4:$C$1033,$C24,'Спецификации сегментов'!$I$4:$I$1033,M$2)</f>
        <v>0</v>
      </c>
      <c r="N24" s="10">
        <f>SUMIFS('Спецификации сегментов'!$H$4:$H$1033,'Спецификации сегментов'!$C$4:$C$1033,$C24,'Спецификации сегментов'!$I$4:$I$1033,N$2)</f>
        <v>0</v>
      </c>
      <c r="O24" s="10">
        <f>SUMIFS('Спецификации сегментов'!$H$4:$H$1033,'Спецификации сегментов'!$C$4:$C$1033,$C24,'Спецификации сегментов'!$I$4:$I$1033,O$2)</f>
        <v>0</v>
      </c>
      <c r="P24" s="10">
        <f>SUMIFS('Спецификации сегментов'!$H$4:$H$1033,'Спецификации сегментов'!$C$4:$C$1033,$C24,'Спецификации сегментов'!$I$4:$I$1033,P$2)</f>
        <v>0</v>
      </c>
      <c r="Q24" s="10">
        <f>SUMIFS('Спецификации сегментов'!$H$4:$H$1033,'Спецификации сегментов'!$C$4:$C$1033,$C24,'Спецификации сегментов'!$I$4:$I$1033,Q$2)</f>
        <v>0</v>
      </c>
      <c r="R24" s="10">
        <f>SUMIFS('Спецификации сегментов'!$H$4:$H$1033,'Спецификации сегментов'!$C$4:$C$1033,$C24,'Спецификации сегментов'!$I$4:$I$1033,R$2)</f>
        <v>0</v>
      </c>
      <c r="S24" s="10">
        <f>SUMIFS('Спецификации сегментов'!$H$4:$H$1033,'Спецификации сегментов'!$C$4:$C$1033,$C24,'Спецификации сегментов'!$I$4:$I$1033,S$2)</f>
        <v>0</v>
      </c>
      <c r="T24" s="10">
        <f>SUMIFS('Спецификации сегментов'!$H$4:$H$1033,'Спецификации сегментов'!$C$4:$C$1033,$C24,'Спецификации сегментов'!$I$4:$I$1033,T$2)</f>
        <v>0</v>
      </c>
      <c r="U24" s="10">
        <f>SUMIFS('Спецификации сегментов'!$H$4:$H$1033,'Спецификации сегментов'!$C$4:$C$1033,$C24,'Спецификации сегментов'!$I$4:$I$1033,U$2)</f>
        <v>0</v>
      </c>
      <c r="V24" s="10">
        <f>SUMIFS('Спецификации сегментов'!$H$4:$H$1033,'Спецификации сегментов'!$C$4:$C$1033,$C24,'Спецификации сегментов'!$I$4:$I$1033,V$2)</f>
        <v>0</v>
      </c>
      <c r="W24" s="180">
        <f>SUMIFS('Спецификации сегментов'!$H$4:$H$1033,'Спецификации сегментов'!$C$4:$C$1033,$C24,'Спецификации сегментов'!$I$4:$I$1033,W$2)</f>
        <v>0</v>
      </c>
      <c r="X24" s="10">
        <f>SUMIFS('Спецификации сегментов'!$H$4:$H$1033,'Спецификации сегментов'!$C$4:$C$1033,$C24,'Спецификации сегментов'!$I$4:$I$1033,X$2)</f>
        <v>0</v>
      </c>
      <c r="Y24" s="10">
        <f>SUMIFS('Спецификации сегментов'!$H$4:$H$1033,'Спецификации сегментов'!$C$4:$C$1033,$C24,'Спецификации сегментов'!$I$4:$I$1033,Y$2)</f>
        <v>0</v>
      </c>
      <c r="Z24" s="10">
        <f>SUMIFS('Спецификации сегментов'!$H$4:$H$1033,'Спецификации сегментов'!$C$4:$C$1033,$C24,'Спецификации сегментов'!$I$4:$I$1033,Z$2)</f>
        <v>0</v>
      </c>
      <c r="AA24" s="10">
        <f>SUMIFS('Спецификации сегментов'!$H$4:$H$1033,'Спецификации сегментов'!$C$4:$C$1033,$C24,'Спецификации сегментов'!$I$4:$I$1033,AA$2)</f>
        <v>0</v>
      </c>
      <c r="AB24" s="10">
        <f>SUMIFS('Спецификации сегментов'!$H$4:$H$1033,'Спецификации сегментов'!$C$4:$C$1033,$C24,'Спецификации сегментов'!$I$4:$I$1033,AB$2)</f>
        <v>0</v>
      </c>
      <c r="AC24" s="10">
        <f>SUMIFS('Спецификации сегментов'!$H$4:$H$1033,'Спецификации сегментов'!$C$4:$C$1033,$C24,'Спецификации сегментов'!$I$4:$I$1033,AC$2)</f>
        <v>0</v>
      </c>
      <c r="AD24" s="10">
        <f>SUMIFS('Спецификации сегментов'!$H$4:$H$1033,'Спецификации сегментов'!$C$4:$C$1033,$C24,'Спецификации сегментов'!$I$4:$I$1033,AD$2)</f>
        <v>0</v>
      </c>
      <c r="AE24" s="3">
        <f t="shared" si="4"/>
        <v>0</v>
      </c>
      <c r="AF24" s="7"/>
    </row>
    <row r="25" spans="1:32" ht="15.75" customHeight="1">
      <c r="A25" s="5">
        <f t="shared" si="5"/>
        <v>23</v>
      </c>
      <c r="B25" s="6" t="s">
        <v>46</v>
      </c>
      <c r="C25" s="5" t="str">
        <f>"SM"&amp;Лист3!A1</f>
        <v>SM1</v>
      </c>
      <c r="D25" s="5" t="s">
        <v>47</v>
      </c>
      <c r="E25" s="5">
        <f>'свод кабелей'!B2</f>
        <v>1030</v>
      </c>
      <c r="F25" s="10">
        <f>'свод кабелей'!C2</f>
        <v>920</v>
      </c>
      <c r="G25" s="10">
        <f>'свод кабелей'!D2</f>
        <v>1440</v>
      </c>
      <c r="H25" s="10">
        <f>'свод кабелей'!E2</f>
        <v>1000</v>
      </c>
      <c r="I25" s="10">
        <f>'свод кабелей'!F2</f>
        <v>1240</v>
      </c>
      <c r="J25" s="10">
        <f>'свод кабелей'!G2</f>
        <v>990</v>
      </c>
      <c r="K25" s="10">
        <f>'свод кабелей'!H2</f>
        <v>1000</v>
      </c>
      <c r="L25" s="10">
        <f>'свод кабелей'!I2</f>
        <v>890</v>
      </c>
      <c r="M25" s="10">
        <f>'свод кабелей'!J2</f>
        <v>985</v>
      </c>
      <c r="N25" s="10">
        <f>'свод кабелей'!K2</f>
        <v>1330</v>
      </c>
      <c r="O25" s="10">
        <f>'свод кабелей'!L2</f>
        <v>1240</v>
      </c>
      <c r="P25" s="10">
        <f>'свод кабелей'!M2</f>
        <v>1490</v>
      </c>
      <c r="Q25" s="10">
        <f>'свод кабелей'!N2</f>
        <v>1355</v>
      </c>
      <c r="R25" s="10">
        <f>'свод кабелей'!O2</f>
        <v>1400</v>
      </c>
      <c r="S25" s="10">
        <f>'свод кабелей'!P2</f>
        <v>1595</v>
      </c>
      <c r="T25" s="10">
        <f>'свод кабелей'!Q2</f>
        <v>1520</v>
      </c>
      <c r="U25" s="10">
        <f>'свод кабелей'!R2</f>
        <v>1270</v>
      </c>
      <c r="V25" s="10">
        <f>'свод кабелей'!S2</f>
        <v>1705</v>
      </c>
      <c r="W25" s="10">
        <f>'свод кабелей'!T2</f>
        <v>1626</v>
      </c>
      <c r="X25" s="10">
        <f>'свод кабелей'!U2</f>
        <v>1435</v>
      </c>
      <c r="Y25" s="10">
        <f>'свод кабелей'!V2</f>
        <v>1580</v>
      </c>
      <c r="Z25" s="10">
        <f>'свод кабелей'!W2</f>
        <v>1522</v>
      </c>
      <c r="AA25" s="10">
        <f>'свод кабелей'!X2</f>
        <v>2175</v>
      </c>
      <c r="AB25" s="10">
        <f>'свод кабелей'!Y2</f>
        <v>1795</v>
      </c>
      <c r="AC25" s="10">
        <f>'свод кабелей'!Z2</f>
        <v>0</v>
      </c>
      <c r="AD25" s="10">
        <f>'свод кабелей'!AA2</f>
        <v>0</v>
      </c>
      <c r="AE25" s="3">
        <f t="shared" si="4"/>
        <v>32533</v>
      </c>
    </row>
    <row r="26" spans="1:32" ht="15.75" customHeight="1">
      <c r="A26" s="5">
        <f t="shared" si="5"/>
        <v>24</v>
      </c>
      <c r="B26" s="6" t="s">
        <v>46</v>
      </c>
      <c r="C26" s="5" t="str">
        <f>"SM"&amp;Лист3!A2</f>
        <v>SM2</v>
      </c>
      <c r="D26" s="5" t="s">
        <v>47</v>
      </c>
      <c r="E26" s="10">
        <f>'свод кабелей'!B3</f>
        <v>0</v>
      </c>
      <c r="F26" s="10">
        <f>'свод кабелей'!C3</f>
        <v>360</v>
      </c>
      <c r="G26" s="10">
        <f>'свод кабелей'!D3</f>
        <v>135</v>
      </c>
      <c r="H26" s="10">
        <f>'свод кабелей'!E3</f>
        <v>155</v>
      </c>
      <c r="I26" s="10">
        <f>'свод кабелей'!F3</f>
        <v>0</v>
      </c>
      <c r="J26" s="10">
        <f>'свод кабелей'!G3</f>
        <v>0</v>
      </c>
      <c r="K26" s="10">
        <f>'свод кабелей'!H3</f>
        <v>0</v>
      </c>
      <c r="L26" s="10">
        <f>'свод кабелей'!I3</f>
        <v>635</v>
      </c>
      <c r="M26" s="10">
        <f>'свод кабелей'!J3</f>
        <v>0</v>
      </c>
      <c r="N26" s="10">
        <f>'свод кабелей'!K3</f>
        <v>235</v>
      </c>
      <c r="O26" s="10">
        <f>'свод кабелей'!L3</f>
        <v>185</v>
      </c>
      <c r="P26" s="10">
        <f>'свод кабелей'!M3</f>
        <v>200</v>
      </c>
      <c r="Q26" s="10">
        <f>'свод кабелей'!N3</f>
        <v>135</v>
      </c>
      <c r="R26" s="10">
        <f>'свод кабелей'!O3</f>
        <v>335</v>
      </c>
      <c r="S26" s="10">
        <f>'свод кабелей'!P3</f>
        <v>230</v>
      </c>
      <c r="T26" s="10">
        <f>'свод кабелей'!Q3</f>
        <v>285</v>
      </c>
      <c r="U26" s="10">
        <f>'свод кабелей'!R3</f>
        <v>100</v>
      </c>
      <c r="V26" s="10">
        <f>'свод кабелей'!S3</f>
        <v>505</v>
      </c>
      <c r="W26" s="10">
        <f>'свод кабелей'!T3</f>
        <v>120</v>
      </c>
      <c r="X26" s="10">
        <f>'свод кабелей'!U3</f>
        <v>340</v>
      </c>
      <c r="Y26" s="10">
        <f>'свод кабелей'!V3</f>
        <v>285</v>
      </c>
      <c r="Z26" s="10">
        <f>'свод кабелей'!W3</f>
        <v>0</v>
      </c>
      <c r="AA26" s="10">
        <f>'свод кабелей'!X3</f>
        <v>490</v>
      </c>
      <c r="AB26" s="10">
        <f>'свод кабелей'!Y3</f>
        <v>665</v>
      </c>
      <c r="AC26" s="10">
        <f>'свод кабелей'!Z3</f>
        <v>0</v>
      </c>
      <c r="AD26" s="10">
        <f>'свод кабелей'!AA3</f>
        <v>0</v>
      </c>
      <c r="AE26" s="3">
        <f t="shared" si="4"/>
        <v>5395</v>
      </c>
    </row>
    <row r="27" spans="1:32" ht="15.75" customHeight="1">
      <c r="A27" s="5">
        <f t="shared" si="5"/>
        <v>25</v>
      </c>
      <c r="B27" s="6" t="s">
        <v>46</v>
      </c>
      <c r="C27" s="5" t="str">
        <f>"SM"&amp;Лист3!A4</f>
        <v>SM4</v>
      </c>
      <c r="D27" s="5" t="s">
        <v>47</v>
      </c>
      <c r="E27" s="10">
        <f>'свод кабелей'!B4</f>
        <v>0</v>
      </c>
      <c r="F27" s="10">
        <f>'свод кабелей'!C4</f>
        <v>0</v>
      </c>
      <c r="G27" s="10">
        <f>'свод кабелей'!D4</f>
        <v>0</v>
      </c>
      <c r="H27" s="10">
        <f>'свод кабелей'!E4</f>
        <v>0</v>
      </c>
      <c r="I27" s="10">
        <f>'свод кабелей'!F4</f>
        <v>280</v>
      </c>
      <c r="J27" s="10">
        <f>'свод кабелей'!G4</f>
        <v>0</v>
      </c>
      <c r="K27" s="10">
        <f>'свод кабелей'!H4</f>
        <v>915</v>
      </c>
      <c r="L27" s="10">
        <f>'свод кабелей'!I4</f>
        <v>55</v>
      </c>
      <c r="M27" s="10">
        <f>'свод кабелей'!J4</f>
        <v>0</v>
      </c>
      <c r="N27" s="10">
        <f>'свод кабелей'!K4</f>
        <v>0</v>
      </c>
      <c r="O27" s="10">
        <f>'свод кабелей'!L4</f>
        <v>155</v>
      </c>
      <c r="P27" s="10">
        <f>'свод кабелей'!M4</f>
        <v>0</v>
      </c>
      <c r="Q27" s="10">
        <f>'свод кабелей'!N4</f>
        <v>0</v>
      </c>
      <c r="R27" s="10">
        <f>'свод кабелей'!O4</f>
        <v>0</v>
      </c>
      <c r="S27" s="10">
        <f>'свод кабелей'!P4</f>
        <v>0</v>
      </c>
      <c r="T27" s="10">
        <f>'свод кабелей'!Q4</f>
        <v>0</v>
      </c>
      <c r="U27" s="10">
        <f>'свод кабелей'!R4</f>
        <v>310</v>
      </c>
      <c r="V27" s="10">
        <f>'свод кабелей'!S4</f>
        <v>0</v>
      </c>
      <c r="W27" s="10">
        <f>'свод кабелей'!T4</f>
        <v>0</v>
      </c>
      <c r="X27" s="10">
        <f>'свод кабелей'!U4</f>
        <v>0</v>
      </c>
      <c r="Y27" s="10">
        <f>'свод кабелей'!V4</f>
        <v>1075</v>
      </c>
      <c r="Z27" s="10">
        <f>'свод кабелей'!W4</f>
        <v>0</v>
      </c>
      <c r="AA27" s="10">
        <f>'свод кабелей'!X4</f>
        <v>1145</v>
      </c>
      <c r="AB27" s="10">
        <f>'свод кабелей'!Y4</f>
        <v>0</v>
      </c>
      <c r="AC27" s="10">
        <f>'свод кабелей'!Z4</f>
        <v>0</v>
      </c>
      <c r="AD27" s="10">
        <f>'свод кабелей'!AA4</f>
        <v>0</v>
      </c>
      <c r="AE27" s="3">
        <f t="shared" si="4"/>
        <v>3935</v>
      </c>
    </row>
    <row r="28" spans="1:32" ht="15.75" customHeight="1">
      <c r="A28" s="5">
        <f t="shared" si="5"/>
        <v>26</v>
      </c>
      <c r="B28" s="6" t="s">
        <v>46</v>
      </c>
      <c r="C28" s="5" t="str">
        <f>"SM"&amp;Лист3!A6</f>
        <v>SM6</v>
      </c>
      <c r="D28" s="5" t="s">
        <v>47</v>
      </c>
      <c r="E28" s="10">
        <f>'свод кабелей'!B5</f>
        <v>0</v>
      </c>
      <c r="F28" s="10">
        <f>'свод кабелей'!C5</f>
        <v>0</v>
      </c>
      <c r="G28" s="10">
        <f>'свод кабелей'!D5</f>
        <v>0</v>
      </c>
      <c r="H28" s="10">
        <f>'свод кабелей'!E5</f>
        <v>0</v>
      </c>
      <c r="I28" s="10">
        <f>'свод кабелей'!F5</f>
        <v>0</v>
      </c>
      <c r="J28" s="10">
        <f>'свод кабелей'!G5</f>
        <v>0</v>
      </c>
      <c r="K28" s="10">
        <f>'свод кабелей'!H5</f>
        <v>0</v>
      </c>
      <c r="L28" s="10">
        <f>'свод кабелей'!I5</f>
        <v>0</v>
      </c>
      <c r="M28" s="10">
        <f>'свод кабелей'!J5</f>
        <v>0</v>
      </c>
      <c r="N28" s="10">
        <f>'свод кабелей'!K5</f>
        <v>0</v>
      </c>
      <c r="O28" s="10">
        <f>'свод кабелей'!L5</f>
        <v>0</v>
      </c>
      <c r="P28" s="10">
        <f>'свод кабелей'!M5</f>
        <v>0</v>
      </c>
      <c r="Q28" s="10">
        <f>'свод кабелей'!N5</f>
        <v>0</v>
      </c>
      <c r="R28" s="10">
        <f>'свод кабелей'!O5</f>
        <v>0</v>
      </c>
      <c r="S28" s="10">
        <f>'свод кабелей'!P5</f>
        <v>0</v>
      </c>
      <c r="T28" s="10">
        <f>'свод кабелей'!Q5</f>
        <v>0</v>
      </c>
      <c r="U28" s="10">
        <f>'свод кабелей'!R5</f>
        <v>0</v>
      </c>
      <c r="V28" s="10">
        <f>'свод кабелей'!S5</f>
        <v>0</v>
      </c>
      <c r="W28" s="10">
        <f>'свод кабелей'!T5</f>
        <v>0</v>
      </c>
      <c r="X28" s="10">
        <f>'свод кабелей'!U5</f>
        <v>0</v>
      </c>
      <c r="Y28" s="10">
        <f>'свод кабелей'!V5</f>
        <v>0</v>
      </c>
      <c r="Z28" s="10">
        <f>'свод кабелей'!W5</f>
        <v>0</v>
      </c>
      <c r="AA28" s="10">
        <f>'свод кабелей'!X5</f>
        <v>0</v>
      </c>
      <c r="AB28" s="10">
        <f>'свод кабелей'!Y5</f>
        <v>0</v>
      </c>
      <c r="AC28" s="10">
        <f>'свод кабелей'!Z5</f>
        <v>0</v>
      </c>
      <c r="AD28" s="10">
        <f>'свод кабелей'!AA5</f>
        <v>0</v>
      </c>
      <c r="AE28" s="3">
        <f t="shared" si="4"/>
        <v>0</v>
      </c>
    </row>
    <row r="29" spans="1:32" ht="15.75" customHeight="1">
      <c r="A29" s="5">
        <f t="shared" si="5"/>
        <v>27</v>
      </c>
      <c r="B29" s="6" t="s">
        <v>46</v>
      </c>
      <c r="C29" s="5" t="str">
        <f>"SM"&amp;Лист3!A8</f>
        <v>SM8</v>
      </c>
      <c r="D29" s="5" t="s">
        <v>47</v>
      </c>
      <c r="E29" s="10">
        <f>'свод кабелей'!B6</f>
        <v>0</v>
      </c>
      <c r="F29" s="10">
        <f>'свод кабелей'!C6</f>
        <v>0</v>
      </c>
      <c r="G29" s="10">
        <f>'свод кабелей'!D6</f>
        <v>0</v>
      </c>
      <c r="H29" s="10">
        <f>'свод кабелей'!E6</f>
        <v>0</v>
      </c>
      <c r="I29" s="10">
        <f>'свод кабелей'!F6</f>
        <v>0</v>
      </c>
      <c r="J29" s="10">
        <f>'свод кабелей'!G6</f>
        <v>0</v>
      </c>
      <c r="K29" s="10">
        <f>'свод кабелей'!H6</f>
        <v>0</v>
      </c>
      <c r="L29" s="10">
        <f>'свод кабелей'!I6</f>
        <v>0</v>
      </c>
      <c r="M29" s="10">
        <f>'свод кабелей'!J6</f>
        <v>0</v>
      </c>
      <c r="N29" s="10">
        <f>'свод кабелей'!K6</f>
        <v>0</v>
      </c>
      <c r="O29" s="10">
        <f>'свод кабелей'!L6</f>
        <v>0</v>
      </c>
      <c r="P29" s="10">
        <f>'свод кабелей'!M6</f>
        <v>0</v>
      </c>
      <c r="Q29" s="10">
        <f>'свод кабелей'!N6</f>
        <v>0</v>
      </c>
      <c r="R29" s="10">
        <f>'свод кабелей'!O6</f>
        <v>0</v>
      </c>
      <c r="S29" s="10">
        <f>'свод кабелей'!P6</f>
        <v>0</v>
      </c>
      <c r="T29" s="10">
        <f>'свод кабелей'!Q6</f>
        <v>0</v>
      </c>
      <c r="U29" s="10">
        <f>'свод кабелей'!R6</f>
        <v>0</v>
      </c>
      <c r="V29" s="10">
        <f>'свод кабелей'!S6</f>
        <v>0</v>
      </c>
      <c r="W29" s="10">
        <f>'свод кабелей'!T6</f>
        <v>0</v>
      </c>
      <c r="X29" s="10">
        <f>'свод кабелей'!U6</f>
        <v>430</v>
      </c>
      <c r="Y29" s="10">
        <f>'свод кабелей'!V6</f>
        <v>620</v>
      </c>
      <c r="Z29" s="10">
        <f>'свод кабелей'!W6</f>
        <v>0</v>
      </c>
      <c r="AA29" s="10">
        <f>'свод кабелей'!X6</f>
        <v>0</v>
      </c>
      <c r="AB29" s="10">
        <f>'свод кабелей'!Y6</f>
        <v>0</v>
      </c>
      <c r="AC29" s="10">
        <f>'свод кабелей'!Z6</f>
        <v>0</v>
      </c>
      <c r="AD29" s="10">
        <f>'свод кабелей'!AA6</f>
        <v>0</v>
      </c>
      <c r="AE29" s="3">
        <f t="shared" si="4"/>
        <v>1050</v>
      </c>
    </row>
    <row r="30" spans="1:32" ht="15.75" customHeight="1">
      <c r="A30" s="5">
        <f t="shared" si="5"/>
        <v>28</v>
      </c>
      <c r="B30" s="6" t="s">
        <v>46</v>
      </c>
      <c r="C30" s="5" t="str">
        <f>"SM"&amp;Лист3!A12</f>
        <v>SM12</v>
      </c>
      <c r="D30" s="5" t="s">
        <v>47</v>
      </c>
      <c r="E30" s="10">
        <f>'свод кабелей'!B7</f>
        <v>0</v>
      </c>
      <c r="F30" s="10">
        <f>'свод кабелей'!C7</f>
        <v>0</v>
      </c>
      <c r="G30" s="10">
        <f>'свод кабелей'!D7</f>
        <v>0</v>
      </c>
      <c r="H30" s="10">
        <f>'свод кабелей'!E7</f>
        <v>0</v>
      </c>
      <c r="I30" s="10">
        <f>'свод кабелей'!F7</f>
        <v>0</v>
      </c>
      <c r="J30" s="10">
        <f>'свод кабелей'!G7</f>
        <v>0</v>
      </c>
      <c r="K30" s="10">
        <f>'свод кабелей'!H7</f>
        <v>0</v>
      </c>
      <c r="L30" s="10">
        <f>'свод кабелей'!I7</f>
        <v>0</v>
      </c>
      <c r="M30" s="10">
        <f>'свод кабелей'!J7</f>
        <v>0</v>
      </c>
      <c r="N30" s="10">
        <f>'свод кабелей'!K7</f>
        <v>0</v>
      </c>
      <c r="O30" s="10">
        <f>'свод кабелей'!L7</f>
        <v>0</v>
      </c>
      <c r="P30" s="10">
        <f>'свод кабелей'!M7</f>
        <v>0</v>
      </c>
      <c r="Q30" s="10">
        <f>'свод кабелей'!N7</f>
        <v>0</v>
      </c>
      <c r="R30" s="10">
        <f>'свод кабелей'!O7</f>
        <v>0</v>
      </c>
      <c r="S30" s="10">
        <f>'свод кабелей'!P7</f>
        <v>0</v>
      </c>
      <c r="T30" s="10">
        <f>'свод кабелей'!Q7</f>
        <v>0</v>
      </c>
      <c r="U30" s="10">
        <f>'свод кабелей'!R7</f>
        <v>625</v>
      </c>
      <c r="V30" s="10">
        <f>'свод кабелей'!S7</f>
        <v>0</v>
      </c>
      <c r="W30" s="10">
        <f>'свод кабелей'!T7</f>
        <v>0</v>
      </c>
      <c r="X30" s="10">
        <f>'свод кабелей'!U7</f>
        <v>0</v>
      </c>
      <c r="Y30" s="10">
        <f>'свод кабелей'!V7</f>
        <v>0</v>
      </c>
      <c r="Z30" s="10">
        <f>'свод кабелей'!W7</f>
        <v>0</v>
      </c>
      <c r="AA30" s="10">
        <f>'свод кабелей'!X7</f>
        <v>0</v>
      </c>
      <c r="AB30" s="10">
        <f>'свод кабелей'!Y7</f>
        <v>0</v>
      </c>
      <c r="AC30" s="10">
        <f>'свод кабелей'!Z7</f>
        <v>0</v>
      </c>
      <c r="AD30" s="10">
        <f>'свод кабелей'!AA7</f>
        <v>0</v>
      </c>
      <c r="AE30" s="3">
        <f t="shared" si="4"/>
        <v>625</v>
      </c>
    </row>
    <row r="31" spans="1:32" ht="15.75" customHeight="1">
      <c r="A31" s="5">
        <f t="shared" si="5"/>
        <v>29</v>
      </c>
      <c r="B31" s="6" t="s">
        <v>46</v>
      </c>
      <c r="C31" s="5" t="str">
        <f>"SM"&amp;Лист3!A16</f>
        <v>SM16</v>
      </c>
      <c r="D31" s="5" t="s">
        <v>47</v>
      </c>
      <c r="E31" s="10">
        <f>'свод кабелей'!B8</f>
        <v>0</v>
      </c>
      <c r="F31" s="10">
        <f>'свод кабелей'!C8</f>
        <v>0</v>
      </c>
      <c r="G31" s="10">
        <f>'свод кабелей'!D8</f>
        <v>0</v>
      </c>
      <c r="H31" s="10">
        <f>'свод кабелей'!E8</f>
        <v>0</v>
      </c>
      <c r="I31" s="10">
        <f>'свод кабелей'!F8</f>
        <v>0</v>
      </c>
      <c r="J31" s="10">
        <f>'свод кабелей'!G8</f>
        <v>0</v>
      </c>
      <c r="K31" s="10">
        <f>'свод кабелей'!H8</f>
        <v>0</v>
      </c>
      <c r="L31" s="10">
        <f>'свод кабелей'!I8</f>
        <v>0</v>
      </c>
      <c r="M31" s="10">
        <f>'свод кабелей'!J8</f>
        <v>0</v>
      </c>
      <c r="N31" s="10">
        <f>'свод кабелей'!K8</f>
        <v>0</v>
      </c>
      <c r="O31" s="10">
        <f>'свод кабелей'!L8</f>
        <v>0</v>
      </c>
      <c r="P31" s="10">
        <f>'свод кабелей'!M8</f>
        <v>0</v>
      </c>
      <c r="Q31" s="10">
        <f>'свод кабелей'!N8</f>
        <v>0</v>
      </c>
      <c r="R31" s="10">
        <f>'свод кабелей'!O8</f>
        <v>0</v>
      </c>
      <c r="S31" s="10">
        <f>'свод кабелей'!P8</f>
        <v>0</v>
      </c>
      <c r="T31" s="10">
        <f>'свод кабелей'!Q8</f>
        <v>0</v>
      </c>
      <c r="U31" s="10">
        <f>'свод кабелей'!R8</f>
        <v>0</v>
      </c>
      <c r="V31" s="10">
        <f>'свод кабелей'!S8</f>
        <v>0</v>
      </c>
      <c r="W31" s="10">
        <f>'свод кабелей'!T8</f>
        <v>0</v>
      </c>
      <c r="X31" s="10">
        <f>'свод кабелей'!U8</f>
        <v>0</v>
      </c>
      <c r="Y31" s="10">
        <f>'свод кабелей'!V8</f>
        <v>0</v>
      </c>
      <c r="Z31" s="10">
        <f>'свод кабелей'!W8</f>
        <v>0</v>
      </c>
      <c r="AA31" s="10">
        <f>'свод кабелей'!X8</f>
        <v>0</v>
      </c>
      <c r="AB31" s="10">
        <f>'свод кабелей'!Y8</f>
        <v>0</v>
      </c>
      <c r="AC31" s="10">
        <f>'свод кабелей'!Z8</f>
        <v>0</v>
      </c>
      <c r="AD31" s="10">
        <f>'свод кабелей'!AA8</f>
        <v>0</v>
      </c>
      <c r="AE31" s="3">
        <f t="shared" si="4"/>
        <v>0</v>
      </c>
    </row>
    <row r="32" spans="1:32" ht="15.75" customHeight="1">
      <c r="A32" s="5">
        <f t="shared" si="5"/>
        <v>30</v>
      </c>
      <c r="B32" s="6" t="s">
        <v>46</v>
      </c>
      <c r="C32" s="5" t="str">
        <f>"SM"&amp;Лист3!A24</f>
        <v>SM24</v>
      </c>
      <c r="D32" s="5" t="s">
        <v>47</v>
      </c>
      <c r="E32" s="10">
        <f>'свод кабелей'!B9</f>
        <v>615</v>
      </c>
      <c r="F32" s="10">
        <f>'свод кабелей'!C9</f>
        <v>615</v>
      </c>
      <c r="G32" s="10">
        <f>'свод кабелей'!D9</f>
        <v>0</v>
      </c>
      <c r="H32" s="10">
        <f>'свод кабелей'!E9</f>
        <v>340</v>
      </c>
      <c r="I32" s="10">
        <f>'свод кабелей'!F9</f>
        <v>160</v>
      </c>
      <c r="J32" s="10">
        <f>'свод кабелей'!G9</f>
        <v>440</v>
      </c>
      <c r="K32" s="10">
        <f>'свод кабелей'!H9</f>
        <v>0</v>
      </c>
      <c r="L32" s="10">
        <f>'свод кабелей'!I9</f>
        <v>0</v>
      </c>
      <c r="M32" s="10">
        <f>'свод кабелей'!J9</f>
        <v>0</v>
      </c>
      <c r="N32" s="10">
        <f>'свод кабелей'!K9</f>
        <v>0</v>
      </c>
      <c r="O32" s="10">
        <f>'свод кабелей'!L9</f>
        <v>460</v>
      </c>
      <c r="P32" s="10">
        <f>'свод кабелей'!M9</f>
        <v>0</v>
      </c>
      <c r="Q32" s="10">
        <f>'свод кабелей'!N9</f>
        <v>670</v>
      </c>
      <c r="R32" s="10">
        <f>'свод кабелей'!O9</f>
        <v>570</v>
      </c>
      <c r="S32" s="10">
        <f>'свод кабелей'!P9</f>
        <v>425</v>
      </c>
      <c r="T32" s="10">
        <f>'свод кабелей'!Q9</f>
        <v>225</v>
      </c>
      <c r="U32" s="10">
        <f>'свод кабелей'!R9</f>
        <v>0</v>
      </c>
      <c r="V32" s="10">
        <f>'свод кабелей'!S9</f>
        <v>0</v>
      </c>
      <c r="W32" s="10">
        <f>'свод кабелей'!T9</f>
        <v>0</v>
      </c>
      <c r="X32" s="10">
        <f>'свод кабелей'!U9</f>
        <v>0</v>
      </c>
      <c r="Y32" s="10">
        <f>'свод кабелей'!V9</f>
        <v>0</v>
      </c>
      <c r="Z32" s="10">
        <f>'свод кабелей'!W9</f>
        <v>0</v>
      </c>
      <c r="AA32" s="10">
        <f>'свод кабелей'!X9</f>
        <v>0</v>
      </c>
      <c r="AB32" s="10">
        <f>'свод кабелей'!Y9</f>
        <v>0</v>
      </c>
      <c r="AC32" s="10">
        <f>'свод кабелей'!Z9</f>
        <v>0</v>
      </c>
      <c r="AD32" s="10">
        <f>'свод кабелей'!AA9</f>
        <v>0</v>
      </c>
      <c r="AE32" s="3">
        <f t="shared" si="4"/>
        <v>4520</v>
      </c>
    </row>
    <row r="33" spans="1:31" ht="15.75" customHeight="1">
      <c r="A33" s="5">
        <f t="shared" si="5"/>
        <v>31</v>
      </c>
      <c r="B33" s="6" t="s">
        <v>46</v>
      </c>
      <c r="C33" s="5" t="str">
        <f>"SM"&amp;Лист3!A32</f>
        <v>SM32</v>
      </c>
      <c r="D33" s="5" t="s">
        <v>47</v>
      </c>
      <c r="E33" s="10">
        <f>'свод кабелей'!B10</f>
        <v>0</v>
      </c>
      <c r="F33" s="10">
        <f>'свод кабелей'!C10</f>
        <v>0</v>
      </c>
      <c r="G33" s="10">
        <f>'свод кабелей'!D10</f>
        <v>0</v>
      </c>
      <c r="H33" s="10">
        <f>'свод кабелей'!E10</f>
        <v>0</v>
      </c>
      <c r="I33" s="10">
        <f>'свод кабелей'!F10</f>
        <v>0</v>
      </c>
      <c r="J33" s="10">
        <f>'свод кабелей'!G10</f>
        <v>0</v>
      </c>
      <c r="K33" s="10">
        <f>'свод кабелей'!H10</f>
        <v>0</v>
      </c>
      <c r="L33" s="10">
        <f>'свод кабелей'!I10</f>
        <v>0</v>
      </c>
      <c r="M33" s="10">
        <f>'свод кабелей'!J10</f>
        <v>0</v>
      </c>
      <c r="N33" s="10">
        <f>'свод кабелей'!K10</f>
        <v>0</v>
      </c>
      <c r="O33" s="10">
        <f>'свод кабелей'!L10</f>
        <v>0</v>
      </c>
      <c r="P33" s="10">
        <f>'свод кабелей'!M10</f>
        <v>0</v>
      </c>
      <c r="Q33" s="10">
        <f>'свод кабелей'!N10</f>
        <v>0</v>
      </c>
      <c r="R33" s="10">
        <f>'свод кабелей'!O10</f>
        <v>0</v>
      </c>
      <c r="S33" s="10">
        <f>'свод кабелей'!P10</f>
        <v>0</v>
      </c>
      <c r="T33" s="10">
        <f>'свод кабелей'!Q10</f>
        <v>0</v>
      </c>
      <c r="U33" s="10">
        <f>'свод кабелей'!R10</f>
        <v>0</v>
      </c>
      <c r="V33" s="10">
        <f>'свод кабелей'!S10</f>
        <v>0</v>
      </c>
      <c r="W33" s="10">
        <f>'свод кабелей'!T10</f>
        <v>0</v>
      </c>
      <c r="X33" s="10">
        <f>'свод кабелей'!U10</f>
        <v>0</v>
      </c>
      <c r="Y33" s="10">
        <f>'свод кабелей'!V10</f>
        <v>0</v>
      </c>
      <c r="Z33" s="10">
        <f>'свод кабелей'!W10</f>
        <v>0</v>
      </c>
      <c r="AA33" s="10">
        <f>'свод кабелей'!X10</f>
        <v>0</v>
      </c>
      <c r="AB33" s="10">
        <f>'свод кабелей'!Y10</f>
        <v>0</v>
      </c>
      <c r="AC33" s="10">
        <f>'свод кабелей'!Z10</f>
        <v>0</v>
      </c>
      <c r="AD33" s="10">
        <f>'свод кабелей'!AA10</f>
        <v>0</v>
      </c>
      <c r="AE33" s="3">
        <f t="shared" si="4"/>
        <v>0</v>
      </c>
    </row>
    <row r="34" spans="1:31" ht="15.75" customHeight="1">
      <c r="A34" s="5">
        <f t="shared" si="5"/>
        <v>32</v>
      </c>
      <c r="B34" s="6" t="s">
        <v>46</v>
      </c>
      <c r="C34" s="5" t="str">
        <f>"SM"&amp;Лист3!A48</f>
        <v>SM48</v>
      </c>
      <c r="D34" s="5" t="s">
        <v>47</v>
      </c>
      <c r="E34" s="10">
        <f>'свод кабелей'!B11</f>
        <v>0</v>
      </c>
      <c r="F34" s="10">
        <f>'свод кабелей'!C11</f>
        <v>0</v>
      </c>
      <c r="G34" s="10">
        <f>'свод кабелей'!D11</f>
        <v>0</v>
      </c>
      <c r="H34" s="10">
        <f>'свод кабелей'!E11</f>
        <v>0</v>
      </c>
      <c r="I34" s="10">
        <f>'свод кабелей'!F11</f>
        <v>0</v>
      </c>
      <c r="J34" s="10">
        <f>'свод кабелей'!G11</f>
        <v>0</v>
      </c>
      <c r="K34" s="10">
        <f>'свод кабелей'!H11</f>
        <v>0</v>
      </c>
      <c r="L34" s="10">
        <f>'свод кабелей'!I11</f>
        <v>0</v>
      </c>
      <c r="M34" s="10">
        <f>'свод кабелей'!J11</f>
        <v>0</v>
      </c>
      <c r="N34" s="10">
        <f>'свод кабелей'!K11</f>
        <v>0</v>
      </c>
      <c r="O34" s="10">
        <f>'свод кабелей'!L11</f>
        <v>0</v>
      </c>
      <c r="P34" s="10">
        <f>'свод кабелей'!M11</f>
        <v>0</v>
      </c>
      <c r="Q34" s="10">
        <f>'свод кабелей'!N11</f>
        <v>0</v>
      </c>
      <c r="R34" s="10">
        <f>'свод кабелей'!O11</f>
        <v>0</v>
      </c>
      <c r="S34" s="10">
        <f>'свод кабелей'!P11</f>
        <v>0</v>
      </c>
      <c r="T34" s="10">
        <f>'свод кабелей'!Q11</f>
        <v>0</v>
      </c>
      <c r="U34" s="10">
        <f>'свод кабелей'!R11</f>
        <v>0</v>
      </c>
      <c r="V34" s="10">
        <f>'свод кабелей'!S11</f>
        <v>0</v>
      </c>
      <c r="W34" s="10">
        <f>'свод кабелей'!T11</f>
        <v>0</v>
      </c>
      <c r="X34" s="10">
        <f>'свод кабелей'!U11</f>
        <v>0</v>
      </c>
      <c r="Y34" s="10">
        <f>'свод кабелей'!V11</f>
        <v>0</v>
      </c>
      <c r="Z34" s="10">
        <f>'свод кабелей'!W11</f>
        <v>0</v>
      </c>
      <c r="AA34" s="10">
        <f>'свод кабелей'!X11</f>
        <v>0</v>
      </c>
      <c r="AB34" s="10">
        <f>'свод кабелей'!Y11</f>
        <v>0</v>
      </c>
      <c r="AC34" s="10">
        <f>'свод кабелей'!Z11</f>
        <v>0</v>
      </c>
      <c r="AD34" s="10">
        <f>'свод кабелей'!AA11</f>
        <v>0</v>
      </c>
      <c r="AE34" s="3">
        <f t="shared" si="4"/>
        <v>0</v>
      </c>
    </row>
    <row r="35" spans="1:31" ht="15.75" customHeight="1">
      <c r="A35" s="5">
        <f t="shared" si="5"/>
        <v>33</v>
      </c>
      <c r="B35" s="6" t="s">
        <v>48</v>
      </c>
      <c r="C35" s="5" t="s">
        <v>49</v>
      </c>
      <c r="D35" s="5" t="s">
        <v>20</v>
      </c>
      <c r="E35" s="3">
        <f>'свод кабелей'!B12</f>
        <v>11</v>
      </c>
      <c r="F35" s="3">
        <f>'свод кабелей'!C12</f>
        <v>12</v>
      </c>
      <c r="G35" s="3">
        <f>'свод кабелей'!D12</f>
        <v>13</v>
      </c>
      <c r="H35" s="3">
        <f>'свод кабелей'!E12</f>
        <v>13</v>
      </c>
      <c r="I35" s="3">
        <f>'свод кабелей'!F12</f>
        <v>13</v>
      </c>
      <c r="J35" s="3">
        <f>'свод кабелей'!G12</f>
        <v>13</v>
      </c>
      <c r="K35" s="3">
        <f>'свод кабелей'!H12</f>
        <v>12</v>
      </c>
      <c r="L35" s="3">
        <f>'свод кабелей'!I12</f>
        <v>10</v>
      </c>
      <c r="M35" s="3">
        <f>'свод кабелей'!J12</f>
        <v>10</v>
      </c>
      <c r="N35" s="3">
        <f>'свод кабелей'!K12</f>
        <v>12</v>
      </c>
      <c r="O35" s="3">
        <f>'свод кабелей'!L12</f>
        <v>12</v>
      </c>
      <c r="P35" s="3">
        <f>'свод кабелей'!M12</f>
        <v>14</v>
      </c>
      <c r="Q35" s="3">
        <f>'свод кабелей'!N12</f>
        <v>11</v>
      </c>
      <c r="R35" s="3">
        <f>'свод кабелей'!O12</f>
        <v>13</v>
      </c>
      <c r="S35" s="10">
        <f>'свод кабелей'!P12</f>
        <v>13</v>
      </c>
      <c r="T35" s="10">
        <f>'свод кабелей'!Q12</f>
        <v>12</v>
      </c>
      <c r="U35" s="10">
        <v>10</v>
      </c>
      <c r="V35" s="10">
        <v>7</v>
      </c>
      <c r="W35" s="10">
        <v>0</v>
      </c>
      <c r="X35" s="10">
        <v>12</v>
      </c>
      <c r="Y35" s="10">
        <v>0</v>
      </c>
      <c r="Z35" s="10">
        <v>11</v>
      </c>
      <c r="AA35" s="10">
        <v>13</v>
      </c>
      <c r="AB35" s="10">
        <v>13</v>
      </c>
      <c r="AC35" s="10">
        <v>12</v>
      </c>
      <c r="AD35" s="10">
        <f>'свод кабелей'!AA12</f>
        <v>0</v>
      </c>
      <c r="AE35" s="3">
        <f t="shared" si="4"/>
        <v>272</v>
      </c>
    </row>
    <row r="36" spans="1:31" ht="15.75" customHeight="1">
      <c r="A36" s="5">
        <f t="shared" si="5"/>
        <v>34</v>
      </c>
      <c r="B36" s="9" t="s">
        <v>50</v>
      </c>
      <c r="C36" s="11" t="s">
        <v>51</v>
      </c>
      <c r="D36" s="5" t="s">
        <v>20</v>
      </c>
      <c r="E36" s="5">
        <f>SUMIFS('Спецификации сегментов'!$H$4:$H$708,'Спецификации сегментов'!$B$4:$B$708,$B36,'Спецификации сегментов'!$I$4:$I$708,E$2)</f>
        <v>16</v>
      </c>
      <c r="F36" s="5">
        <f>SUMIFS('Спецификации сегментов'!$H$4:$H$708,'Спецификации сегментов'!$B$4:$B$708,$B36,'Спецификации сегментов'!$I$4:$I$708,F$2)</f>
        <v>20</v>
      </c>
      <c r="G36" s="5">
        <f>SUMIFS('Спецификации сегментов'!$H$4:$H$708,'Спецификации сегментов'!$B$4:$B$708,$B36,'Спецификации сегментов'!$I$4:$I$708,G$2)</f>
        <v>22</v>
      </c>
      <c r="H36" s="5">
        <f>SUMIFS('Спецификации сегментов'!$H$4:$H$708,'Спецификации сегментов'!$B$4:$B$708,$B36,'Спецификации сегментов'!$I$4:$I$708,H$2)</f>
        <v>19</v>
      </c>
      <c r="I36" s="5">
        <f>SUMIFS('Спецификации сегментов'!$H$4:$H$708,'Спецификации сегментов'!$B$4:$B$708,$B36,'Спецификации сегментов'!$I$4:$I$708,I$2)</f>
        <v>19</v>
      </c>
      <c r="J36" s="5">
        <f>SUMIFS('Спецификации сегментов'!$H$4:$H$708,'Спецификации сегментов'!$B$4:$B$708,$B36,'Спецификации сегментов'!$I$4:$I$708,J$2)</f>
        <v>20</v>
      </c>
      <c r="K36" s="5">
        <f>SUMIFS('Спецификации сегментов'!$H$4:$H$708,'Спецификации сегментов'!$B$4:$B$708,$B36,'Спецификации сегментов'!$I$4:$I$708,K$2)</f>
        <v>21</v>
      </c>
      <c r="L36" s="5">
        <f>SUMIFS('Спецификации сегментов'!$H$4:$H$708,'Спецификации сегментов'!$B$4:$B$708,$B36,'Спецификации сегментов'!$I$4:$I$708,L$2)</f>
        <v>20</v>
      </c>
      <c r="M36" s="5">
        <f>SUMIFS('Спецификации сегментов'!$H$4:$H$708,'Спецификации сегментов'!$B$4:$B$708,$B36,'Спецификации сегментов'!$I$4:$I$708,M$2)</f>
        <v>15</v>
      </c>
      <c r="N36" s="5">
        <f>SUMIFS('Спецификации сегментов'!$H$4:$H$708,'Спецификации сегментов'!$B$4:$B$708,$B36,'Спецификации сегментов'!$I$4:$I$708,N$2)</f>
        <v>20</v>
      </c>
      <c r="O36" s="5">
        <f>SUMIFS('Спецификации сегментов'!$H$4:$H$708,'Спецификации сегментов'!$B$4:$B$708,$B36,'Спецификации сегментов'!$I$4:$I$708,O$2)</f>
        <v>18</v>
      </c>
      <c r="P36" s="5">
        <f>SUMIFS('Спецификации сегментов'!$H$4:$H$708,'Спецификации сегментов'!$B$4:$B$708,$B36,'Спецификации сегментов'!$I$4:$I$708,P$2)</f>
        <v>23</v>
      </c>
      <c r="Q36" s="5">
        <f>SUMIFS('Спецификации сегментов'!$H$4:$H$708,'Спецификации сегментов'!$B$4:$B$708,$B36,'Спецификации сегментов'!$I$4:$I$708,Q$2)</f>
        <v>18</v>
      </c>
      <c r="R36" s="5">
        <f>SUMIFS('Спецификации сегментов'!$H$4:$H$708,'Спецификации сегментов'!$B$4:$B$708,$B36,'Спецификации сегментов'!$I$4:$I$708,R$2)</f>
        <v>22</v>
      </c>
      <c r="S36" s="10">
        <f>SUMIFS('Спецификации сегментов'!$H$4:$H$708,'Спецификации сегментов'!$B$4:$B$708,$B36,'Спецификации сегментов'!$I$4:$I$708,S$2)</f>
        <v>21</v>
      </c>
      <c r="T36" s="10">
        <f>SUMIFS('Спецификации сегментов'!$H$4:$H$708,'Спецификации сегментов'!$B$4:$B$708,$B36,'Спецификации сегментов'!$I$4:$I$708,T$2)</f>
        <v>19</v>
      </c>
      <c r="U36" s="10">
        <v>20</v>
      </c>
      <c r="V36" s="10">
        <v>15</v>
      </c>
      <c r="W36" s="10">
        <v>20</v>
      </c>
      <c r="X36" s="10">
        <v>8</v>
      </c>
      <c r="Y36" s="10">
        <v>5</v>
      </c>
      <c r="Z36" s="10">
        <v>7</v>
      </c>
      <c r="AA36" s="10">
        <v>9</v>
      </c>
      <c r="AB36" s="10">
        <v>6</v>
      </c>
      <c r="AC36" s="10">
        <v>5</v>
      </c>
      <c r="AD36" s="10">
        <f>SUMIFS('Спецификации сегментов'!$H$4:$H$708,'Спецификации сегментов'!$B$4:$B$708,$B36,'Спецификации сегментов'!$I$4:$I$708,AD$2)</f>
        <v>0</v>
      </c>
      <c r="AE36" s="3">
        <f t="shared" si="4"/>
        <v>408</v>
      </c>
    </row>
    <row r="37" spans="1:31" ht="15.75" customHeight="1">
      <c r="A37" s="5">
        <f t="shared" si="5"/>
        <v>35</v>
      </c>
      <c r="B37" s="9" t="s">
        <v>52</v>
      </c>
      <c r="C37" s="12" t="s">
        <v>53</v>
      </c>
      <c r="D37" s="5" t="s">
        <v>20</v>
      </c>
      <c r="E37" s="5">
        <f>SUMIFS('Спецификации сегментов'!$H$4:$H$708,'Спецификации сегментов'!$B$4:$B$708,$B37,'Спецификации сегментов'!$I$4:$I$708,E$2)</f>
        <v>7</v>
      </c>
      <c r="F37" s="5">
        <f>SUMIFS('Спецификации сегментов'!$H$4:$H$708,'Спецификации сегментов'!$B$4:$B$708,$B37,'Спецификации сегментов'!$I$4:$I$708,F$2)</f>
        <v>8</v>
      </c>
      <c r="G37" s="5">
        <f>SUMIFS('Спецификации сегментов'!$H$4:$H$708,'Спецификации сегментов'!$B$4:$B$708,$B37,'Спецификации сегментов'!$I$4:$I$708,G$2)</f>
        <v>9</v>
      </c>
      <c r="H37" s="5">
        <f>SUMIFS('Спецификации сегментов'!$H$4:$H$708,'Спецификации сегментов'!$B$4:$B$708,$B37,'Спецификации сегментов'!$I$4:$I$708,H$2)</f>
        <v>8</v>
      </c>
      <c r="I37" s="5">
        <f>SUMIFS('Спецификации сегментов'!$H$4:$H$708,'Спецификации сегментов'!$B$4:$B$708,$B37,'Спецификации сегментов'!$I$4:$I$708,I$2)</f>
        <v>8</v>
      </c>
      <c r="J37" s="5">
        <f>SUMIFS('Спецификации сегментов'!$H$4:$H$708,'Спецификации сегментов'!$B$4:$B$708,$B37,'Спецификации сегментов'!$I$4:$I$708,J$2)</f>
        <v>9</v>
      </c>
      <c r="K37" s="5">
        <f>SUMIFS('Спецификации сегментов'!$H$4:$H$708,'Спецификации сегментов'!$B$4:$B$708,$B37,'Спецификации сегментов'!$I$4:$I$708,K$2)</f>
        <v>10</v>
      </c>
      <c r="L37" s="5">
        <f>SUMIFS('Спецификации сегментов'!$H$4:$H$708,'Спецификации сегментов'!$B$4:$B$708,$B37,'Спецификации сегментов'!$I$4:$I$708,L$2)</f>
        <v>10</v>
      </c>
      <c r="M37" s="5">
        <f>SUMIFS('Спецификации сегментов'!$H$4:$H$708,'Спецификации сегментов'!$B$4:$B$708,$B37,'Спецификации сегментов'!$I$4:$I$708,M$2)</f>
        <v>6</v>
      </c>
      <c r="N37" s="5">
        <f>SUMIFS('Спецификации сегментов'!$H$4:$H$708,'Спецификации сегментов'!$B$4:$B$708,$B37,'Спецификации сегментов'!$I$4:$I$708,N$2)</f>
        <v>8</v>
      </c>
      <c r="O37" s="5">
        <f>SUMIFS('Спецификации сегментов'!$H$4:$H$708,'Спецификации сегментов'!$B$4:$B$708,$B37,'Спецификации сегментов'!$I$4:$I$708,O$2)</f>
        <v>8</v>
      </c>
      <c r="P37" s="5">
        <f>SUMIFS('Спецификации сегментов'!$H$4:$H$708,'Спецификации сегментов'!$B$4:$B$708,$B37,'Спецификации сегментов'!$I$4:$I$708,P$2)</f>
        <v>11</v>
      </c>
      <c r="Q37" s="5">
        <f>SUMIFS('Спецификации сегментов'!$H$4:$H$708,'Спецификации сегментов'!$B$4:$B$708,$B37,'Спецификации сегментов'!$I$4:$I$708,Q$2)</f>
        <v>9</v>
      </c>
      <c r="R37" s="10">
        <f>SUMIFS('Спецификации сегментов'!$H$4:$H$708,'Спецификации сегментов'!$B$4:$B$708,$B37,'Спецификации сегментов'!$I$4:$I$708,R$2)</f>
        <v>11</v>
      </c>
      <c r="S37" s="10">
        <f>SUMIFS('Спецификации сегментов'!$H$4:$H$708,'Спецификации сегментов'!$B$4:$B$708,$B37,'Спецификации сегментов'!$I$4:$I$708,S$2)</f>
        <v>10</v>
      </c>
      <c r="T37" s="10">
        <f>SUMIFS('Спецификации сегментов'!$H$4:$H$708,'Спецификации сегментов'!$B$4:$B$708,$B37,'Спецификации сегментов'!$I$4:$I$708,T$2)</f>
        <v>9</v>
      </c>
      <c r="U37" s="10">
        <v>10</v>
      </c>
      <c r="V37" s="10">
        <v>6</v>
      </c>
      <c r="W37" s="10">
        <v>8</v>
      </c>
      <c r="X37" s="10">
        <v>8</v>
      </c>
      <c r="Y37" s="10">
        <v>5</v>
      </c>
      <c r="Z37" s="10">
        <v>7</v>
      </c>
      <c r="AA37" s="10">
        <v>9</v>
      </c>
      <c r="AB37" s="10">
        <v>6</v>
      </c>
      <c r="AC37" s="10">
        <v>5</v>
      </c>
      <c r="AD37" s="10">
        <f>SUMIFS('Спецификации сегментов'!$H$4:$H$708,'Спецификации сегментов'!$B$4:$B$708,$B37,'Спецификации сегментов'!$I$4:$I$708,AD$2)</f>
        <v>0</v>
      </c>
      <c r="AE37" s="3">
        <f t="shared" si="4"/>
        <v>205</v>
      </c>
    </row>
    <row r="38" spans="1:31" ht="15.75" customHeight="1">
      <c r="A38" s="5">
        <f t="shared" si="5"/>
        <v>36</v>
      </c>
      <c r="B38" s="9" t="s">
        <v>54</v>
      </c>
      <c r="C38" s="11" t="s">
        <v>51</v>
      </c>
      <c r="D38" s="5" t="s">
        <v>20</v>
      </c>
      <c r="E38" s="5">
        <f>SUMIFS('Спецификации сегментов'!$H$4:$H$708,'Спецификации сегментов'!$B$4:$B$708,$B38,'Спецификации сегментов'!$I$4:$I$708,E$2)</f>
        <v>6</v>
      </c>
      <c r="F38" s="5">
        <f>SUMIFS('Спецификации сегментов'!$H$4:$H$708,'Спецификации сегментов'!$B$4:$B$708,$B38,'Спецификации сегментов'!$I$4:$I$708,F$2)</f>
        <v>4</v>
      </c>
      <c r="G38" s="5">
        <f>SUMIFS('Спецификации сегментов'!$H$4:$H$708,'Спецификации сегментов'!$B$4:$B$708,$B38,'Спецификации сегментов'!$I$4:$I$708,G$2)</f>
        <v>5</v>
      </c>
      <c r="H38" s="5">
        <f>SUMIFS('Спецификации сегментов'!$H$4:$H$708,'Спецификации сегментов'!$B$4:$B$708,$B38,'Спецификации сегментов'!$I$4:$I$708,H$2)</f>
        <v>9</v>
      </c>
      <c r="I38" s="5">
        <f>SUMIFS('Спецификации сегментов'!$H$4:$H$708,'Спецификации сегментов'!$B$4:$B$708,$B38,'Спецификации сегментов'!$I$4:$I$708,I$2)</f>
        <v>9</v>
      </c>
      <c r="J38" s="5">
        <f>SUMIFS('Спецификации сегментов'!$H$4:$H$708,'Спецификации сегментов'!$B$4:$B$708,$B38,'Спецификации сегментов'!$I$4:$I$708,J$2)</f>
        <v>8</v>
      </c>
      <c r="K38" s="5">
        <f>SUMIFS('Спецификации сегментов'!$H$4:$H$708,'Спецификации сегментов'!$B$4:$B$708,$B38,'Спецификации сегментов'!$I$4:$I$708,K$2)</f>
        <v>3</v>
      </c>
      <c r="L38" s="5">
        <f>SUMIFS('Спецификации сегментов'!$H$4:$H$708,'Спецификации сегментов'!$B$4:$B$708,$B38,'Спецификации сегментов'!$I$4:$I$708,L$2)</f>
        <v>3</v>
      </c>
      <c r="M38" s="5">
        <f>SUMIFS('Спецификации сегментов'!$H$4:$H$708,'Спецификации сегментов'!$B$4:$B$708,$B38,'Спецификации сегментов'!$I$4:$I$708,M$2)</f>
        <v>7</v>
      </c>
      <c r="N38" s="5">
        <f>SUMIFS('Спецификации сегментов'!$H$4:$H$708,'Спецификации сегментов'!$B$4:$B$708,$B38,'Спецификации сегментов'!$I$4:$I$708,N$2)</f>
        <v>5</v>
      </c>
      <c r="O38" s="5">
        <f>SUMIFS('Спецификации сегментов'!$H$4:$H$708,'Спецификации сегментов'!$B$4:$B$708,$B38,'Спецификации сегментов'!$I$4:$I$708,O$2)</f>
        <v>11</v>
      </c>
      <c r="P38" s="5">
        <f>SUMIFS('Спецификации сегментов'!$H$4:$H$708,'Спецификации сегментов'!$B$4:$B$708,$B38,'Спецификации сегментов'!$I$4:$I$708,P$2)</f>
        <v>7</v>
      </c>
      <c r="Q38" s="5">
        <f>SUMIFS('Спецификации сегментов'!$H$4:$H$708,'Спецификации сегментов'!$B$4:$B$708,$B38,'Спецификации сегментов'!$I$4:$I$708,Q$2)</f>
        <v>6</v>
      </c>
      <c r="R38" s="10">
        <f>SUMIFS('Спецификации сегментов'!$H$4:$H$708,'Спецификации сегментов'!$B$4:$B$708,$B38,'Спецификации сегментов'!$I$4:$I$708,R$2)</f>
        <v>6</v>
      </c>
      <c r="S38" s="10">
        <f>SUMIFS('Спецификации сегментов'!$H$4:$H$708,'Спецификации сегментов'!$B$4:$B$708,$B38,'Спецификации сегментов'!$I$4:$I$708,S$2)</f>
        <v>7</v>
      </c>
      <c r="T38" s="10">
        <f>SUMIFS('Спецификации сегментов'!$H$4:$H$708,'Спецификации сегментов'!$B$4:$B$708,$B38,'Спецификации сегментов'!$I$4:$I$708,T$2)</f>
        <v>7</v>
      </c>
      <c r="U38" s="10">
        <v>3</v>
      </c>
      <c r="V38" s="10">
        <v>7</v>
      </c>
      <c r="W38" s="10">
        <v>5</v>
      </c>
      <c r="X38" s="10">
        <v>11</v>
      </c>
      <c r="Y38" s="10">
        <v>7</v>
      </c>
      <c r="Z38" s="10">
        <v>6</v>
      </c>
      <c r="AA38" s="10">
        <v>6</v>
      </c>
      <c r="AB38" s="10">
        <v>7</v>
      </c>
      <c r="AC38" s="10">
        <v>7</v>
      </c>
      <c r="AD38" s="10">
        <f>SUMIFS('Спецификации сегментов'!$H$4:$H$708,'Спецификации сегментов'!$B$4:$B$708,$B38,'Спецификации сегментов'!$I$4:$I$708,AD$2)</f>
        <v>0</v>
      </c>
      <c r="AE38" s="3">
        <f t="shared" si="4"/>
        <v>162</v>
      </c>
    </row>
    <row r="39" spans="1:31" ht="15.75" customHeight="1">
      <c r="A39" s="5">
        <f t="shared" si="5"/>
        <v>37</v>
      </c>
      <c r="B39" s="13" t="s">
        <v>55</v>
      </c>
      <c r="C39" s="11" t="s">
        <v>51</v>
      </c>
      <c r="D39" s="5" t="s">
        <v>20</v>
      </c>
      <c r="E39" s="5">
        <f>SUMIFS('Спецификации сегментов'!$H$4:$H$708,'Спецификации сегментов'!$B$4:$B$708,$B39,'Спецификации сегментов'!$I$4:$I$708,E$2)</f>
        <v>18</v>
      </c>
      <c r="F39" s="5">
        <f>SUMIFS('Спецификации сегментов'!$H$4:$H$708,'Спецификации сегментов'!$B$4:$B$708,$B39,'Спецификации сегментов'!$I$4:$I$708,F$2)</f>
        <v>20</v>
      </c>
      <c r="G39" s="5">
        <f>SUMIFS('Спецификации сегментов'!$H$4:$H$708,'Спецификации сегментов'!$B$4:$B$708,$B39,'Спецификации сегментов'!$I$4:$I$708,G$2)</f>
        <v>22</v>
      </c>
      <c r="H39" s="5">
        <f>SUMIFS('Спецификации сегментов'!$H$4:$H$708,'Спецификации сегментов'!$B$4:$B$708,$B39,'Спецификации сегментов'!$I$4:$I$708,H$2)</f>
        <v>22</v>
      </c>
      <c r="I39" s="5">
        <f>SUMIFS('Спецификации сегментов'!$H$4:$H$708,'Спецификации сегментов'!$B$4:$B$708,$B39,'Спецификации сегментов'!$I$4:$I$708,I$2)</f>
        <v>19</v>
      </c>
      <c r="J39" s="5">
        <f>SUMIFS('Спецификации сегментов'!$H$4:$H$708,'Спецификации сегментов'!$B$4:$B$708,$B39,'Спецификации сегментов'!$I$4:$I$708,J$2)</f>
        <v>20</v>
      </c>
      <c r="K39" s="5">
        <f>SUMIFS('Спецификации сегментов'!$H$4:$H$708,'Спецификации сегментов'!$B$4:$B$708,$B39,'Спецификации сегментов'!$I$4:$I$708,K$2)</f>
        <v>21</v>
      </c>
      <c r="L39" s="5">
        <f>SUMIFS('Спецификации сегментов'!$H$4:$H$708,'Спецификации сегментов'!$B$4:$B$708,$B39,'Спецификации сегментов'!$I$4:$I$708,L$2)</f>
        <v>18</v>
      </c>
      <c r="M39" s="5">
        <f>SUMIFS('Спецификации сегментов'!$H$4:$H$708,'Спецификации сегментов'!$B$4:$B$708,$B39,'Спецификации сегментов'!$I$4:$I$708,M$2)</f>
        <v>17</v>
      </c>
      <c r="N39" s="5">
        <f>SUMIFS('Спецификации сегментов'!$H$4:$H$708,'Спецификации сегментов'!$B$4:$B$708,$B39,'Спецификации сегментов'!$I$4:$I$708,N$2)</f>
        <v>20</v>
      </c>
      <c r="O39" s="5">
        <f>SUMIFS('Спецификации сегментов'!$H$4:$H$708,'Спецификации сегментов'!$B$4:$B$708,$B39,'Спецификации сегментов'!$I$4:$I$708,O$2)</f>
        <v>0</v>
      </c>
      <c r="P39" s="5">
        <f>SUMIFS('Спецификации сегментов'!$H$4:$H$708,'Спецификации сегментов'!$B$4:$B$708,$B39,'Спецификации сегментов'!$I$4:$I$708,P$2)</f>
        <v>0</v>
      </c>
      <c r="Q39" s="5">
        <f>SUMIFS('Спецификации сегментов'!$H$4:$H$708,'Спецификации сегментов'!$B$4:$B$708,$B39,'Спецификации сегментов'!$I$4:$I$708,Q$2)</f>
        <v>0</v>
      </c>
      <c r="R39" s="10">
        <f>SUMIFS('Спецификации сегментов'!$H$4:$H$708,'Спецификации сегментов'!$B$4:$B$708,$B39,'Спецификации сегментов'!$I$4:$I$708,R$2)</f>
        <v>0</v>
      </c>
      <c r="S39" s="10">
        <f>SUMIFS('Спецификации сегментов'!$H$4:$H$708,'Спецификации сегментов'!$B$4:$B$708,$B39,'Спецификации сегментов'!$I$4:$I$708,S$2)</f>
        <v>0</v>
      </c>
      <c r="T39" s="10">
        <f>SUMIFS('Спецификации сегментов'!$H$4:$H$708,'Спецификации сегментов'!$B$4:$B$708,$B39,'Спецификации сегментов'!$I$4:$I$708,T$2)</f>
        <v>0</v>
      </c>
      <c r="U39" s="10">
        <v>18</v>
      </c>
      <c r="V39" s="10">
        <v>17</v>
      </c>
      <c r="W39" s="10">
        <v>20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f>SUMIFS('Спецификации сегментов'!$H$4:$H$708,'Спецификации сегментов'!$B$4:$B$708,$B39,'Спецификации сегментов'!$I$4:$I$708,AD$2)</f>
        <v>0</v>
      </c>
      <c r="AE39" s="3">
        <f t="shared" si="4"/>
        <v>252</v>
      </c>
    </row>
    <row r="40" spans="1:31" ht="15.75" customHeight="1">
      <c r="A40" s="5">
        <f t="shared" si="5"/>
        <v>38</v>
      </c>
      <c r="B40" s="13" t="s">
        <v>56</v>
      </c>
      <c r="C40" s="11" t="s">
        <v>57</v>
      </c>
      <c r="D40" s="5" t="s">
        <v>20</v>
      </c>
      <c r="E40" s="5">
        <f>SUMIFS('Спецификации сегментов'!$H$4:$H$708,'Спецификации сегментов'!$B$4:$B$708,$B40,'Спецификации сегментов'!$I$4:$I$708,E$2)</f>
        <v>0</v>
      </c>
      <c r="F40" s="5">
        <f>SUMIFS('Спецификации сегментов'!$H$4:$H$708,'Спецификации сегментов'!$B$4:$B$708,$B40,'Спецификации сегментов'!$I$4:$I$708,F$2)</f>
        <v>0</v>
      </c>
      <c r="G40" s="5">
        <f>SUMIFS('Спецификации сегментов'!$H$4:$H$708,'Спецификации сегментов'!$B$4:$B$708,$B40,'Спецификации сегментов'!$I$4:$I$708,G$2)</f>
        <v>0</v>
      </c>
      <c r="H40" s="5">
        <f>SUMIFS('Спецификации сегментов'!$H$4:$H$708,'Спецификации сегментов'!$B$4:$B$708,$B40,'Спецификации сегментов'!$I$4:$I$708,H$2)</f>
        <v>0</v>
      </c>
      <c r="I40" s="5">
        <f>SUMIFS('Спецификации сегментов'!$H$4:$H$708,'Спецификации сегментов'!$B$4:$B$708,$B40,'Спецификации сегментов'!$I$4:$I$708,I$2)</f>
        <v>0</v>
      </c>
      <c r="J40" s="5">
        <f>SUMIFS('Спецификации сегментов'!$H$4:$H$708,'Спецификации сегментов'!$B$4:$B$708,$B40,'Спецификации сегментов'!$I$4:$I$708,J$2)</f>
        <v>0</v>
      </c>
      <c r="K40" s="5">
        <f>SUMIFS('Спецификации сегментов'!$H$4:$H$708,'Спецификации сегментов'!$B$4:$B$708,$B40,'Спецификации сегментов'!$I$4:$I$708,K$2)</f>
        <v>0</v>
      </c>
      <c r="L40" s="5">
        <f>SUMIFS('Спецификации сегментов'!$H$4:$H$708,'Спецификации сегментов'!$B$4:$B$708,$B40,'Спецификации сегментов'!$I$4:$I$708,L$2)</f>
        <v>0</v>
      </c>
      <c r="M40" s="5">
        <f>SUMIFS('Спецификации сегментов'!$H$4:$H$708,'Спецификации сегментов'!$B$4:$B$708,$B40,'Спецификации сегментов'!$I$4:$I$708,M$2)</f>
        <v>0</v>
      </c>
      <c r="N40" s="5">
        <f>SUMIFS('Спецификации сегментов'!$H$4:$H$708,'Спецификации сегментов'!$B$4:$B$708,$B40,'Спецификации сегментов'!$I$4:$I$708,N$2)</f>
        <v>0</v>
      </c>
      <c r="O40" s="5">
        <f>SUMIFS('Спецификации сегментов'!$H$4:$H$708,'Спецификации сегментов'!$B$4:$B$708,$B40,'Спецификации сегментов'!$I$4:$I$708,O$2)</f>
        <v>0</v>
      </c>
      <c r="P40" s="5">
        <f>SUMIFS('Спецификации сегментов'!$H$4:$H$708,'Спецификации сегментов'!$B$4:$B$708,$B40,'Спецификации сегментов'!$I$4:$I$708,P$2)</f>
        <v>0</v>
      </c>
      <c r="Q40" s="5">
        <f>SUMIFS('Спецификации сегментов'!$H$4:$H$708,'Спецификации сегментов'!$B$4:$B$708,$B40,'Спецификации сегментов'!$I$4:$I$708,Q$2)</f>
        <v>0</v>
      </c>
      <c r="R40" s="10">
        <f>SUMIFS('Спецификации сегментов'!$H$4:$H$708,'Спецификации сегментов'!$B$4:$B$708,$B40,'Спецификации сегментов'!$I$4:$I$708,R$2)</f>
        <v>0</v>
      </c>
      <c r="S40" s="10">
        <f>SUMIFS('Спецификации сегментов'!$H$4:$H$708,'Спецификации сегментов'!$B$4:$B$708,$B40,'Спецификации сегментов'!$I$4:$I$708,S$2)</f>
        <v>0</v>
      </c>
      <c r="T40" s="10">
        <f>SUMIFS('Спецификации сегментов'!$H$4:$H$708,'Спецификации сегментов'!$B$4:$B$708,$B40,'Спецификации сегментов'!$I$4:$I$708,T$2)</f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f>SUMIFS('Спецификации сегментов'!$H$4:$H$708,'Спецификации сегментов'!$B$4:$B$708,$B40,'Спецификации сегментов'!$I$4:$I$708,AD$2)</f>
        <v>0</v>
      </c>
      <c r="AE40" s="3">
        <f t="shared" si="4"/>
        <v>0</v>
      </c>
    </row>
    <row r="41" spans="1:31" ht="15.75" customHeight="1">
      <c r="A41" s="5">
        <f t="shared" si="5"/>
        <v>39</v>
      </c>
      <c r="B41" s="6" t="s">
        <v>58</v>
      </c>
      <c r="C41" s="5" t="s">
        <v>59</v>
      </c>
      <c r="D41" s="5" t="s">
        <v>20</v>
      </c>
      <c r="E41" s="5">
        <f>SUMIFS('Спецификации сегментов'!$H$4:$H$708,'Спецификации сегментов'!$C$4:$C$708,$C41,'Спецификации сегментов'!$I$4:$I$708,E$2)</f>
        <v>12</v>
      </c>
      <c r="F41" s="5">
        <f>SUMIFS('Спецификации сегментов'!$H$4:$H$708,'Спецификации сегментов'!$C$4:$C$708,$C41,'Спецификации сегментов'!$I$4:$I$708,F$2)</f>
        <v>8</v>
      </c>
      <c r="G41" s="5">
        <f>SUMIFS('Спецификации сегментов'!$H$4:$H$708,'Спецификации сегментов'!$C$4:$C$708,$C41,'Спецификации сегментов'!$I$4:$I$708,G$2)</f>
        <v>17</v>
      </c>
      <c r="H41" s="5">
        <f>SUMIFS('Спецификации сегментов'!$H$4:$H$708,'Спецификации сегментов'!$C$4:$C$708,$C41,'Спецификации сегментов'!$I$4:$I$708,H$2)</f>
        <v>10</v>
      </c>
      <c r="I41" s="5">
        <f>SUMIFS('Спецификации сегментов'!$H$4:$H$708,'Спецификации сегментов'!$C$4:$C$708,$C41,'Спецификации сегментов'!$I$4:$I$708,I$2)</f>
        <v>14</v>
      </c>
      <c r="J41" s="5">
        <f>SUMIFS('Спецификации сегментов'!$H$4:$H$708,'Спецификации сегментов'!$C$4:$C$708,$C41,'Спецификации сегментов'!$I$4:$I$708,J$2)</f>
        <v>13</v>
      </c>
      <c r="K41" s="5">
        <f>SUMIFS('Спецификации сегментов'!$H$4:$H$708,'Спецификации сегментов'!$C$4:$C$708,$C41,'Спецификации сегментов'!$I$4:$I$708,K$2)</f>
        <v>8</v>
      </c>
      <c r="L41" s="5">
        <f>SUMIFS('Спецификации сегментов'!$H$4:$H$708,'Спецификации сегментов'!$C$4:$C$708,$C41,'Спецификации сегментов'!$I$4:$I$708,L$2)</f>
        <v>13</v>
      </c>
      <c r="M41" s="5">
        <f>SUMIFS('Спецификации сегментов'!$H$4:$H$708,'Спецификации сегментов'!$C$4:$C$708,$C41,'Спецификации сегментов'!$I$4:$I$708,M$2)</f>
        <v>12</v>
      </c>
      <c r="N41" s="5">
        <f>SUMIFS('Спецификации сегментов'!$H$4:$H$708,'Спецификации сегментов'!$C$4:$C$708,$C41,'Спецификации сегментов'!$I$4:$I$708,N$2)</f>
        <v>32</v>
      </c>
      <c r="O41" s="5">
        <f>SUMIFS('Спецификации сегментов'!$H$4:$H$708,'Спецификации сегментов'!$C$4:$C$708,$C41,'Спецификации сегментов'!$I$4:$I$708,O$2)</f>
        <v>12</v>
      </c>
      <c r="P41" s="5">
        <f>SUMIFS('Спецификации сегментов'!$H$4:$H$708,'Спецификации сегментов'!$C$4:$C$708,$C41,'Спецификации сегментов'!$I$4:$I$708,P$2)</f>
        <v>24</v>
      </c>
      <c r="Q41" s="5">
        <f>SUMIFS('Спецификации сегментов'!$H$4:$H$708,'Спецификации сегментов'!$C$4:$C$708,$C41,'Спецификации сегментов'!$I$4:$I$708,Q$2)</f>
        <v>21</v>
      </c>
      <c r="R41" s="10">
        <f>SUMIFS('Спецификации сегментов'!$H$4:$H$708,'Спецификации сегментов'!$B$4:$B$708,$B41,'Спецификации сегментов'!$I$4:$I$708,R$2)</f>
        <v>24</v>
      </c>
      <c r="S41" s="10">
        <f>SUMIFS('Спецификации сегментов'!$H$4:$H$708,'Спецификации сегментов'!$B$4:$B$708,$B41,'Спецификации сегментов'!$I$4:$I$708,S$2)</f>
        <v>34</v>
      </c>
      <c r="T41" s="10">
        <f>SUMIFS('Спецификации сегментов'!$H$4:$H$708,'Спецификации сегментов'!$B$4:$B$708,$B41,'Спецификации сегментов'!$I$4:$I$708,T$2)</f>
        <v>25</v>
      </c>
      <c r="U41" s="10">
        <v>13</v>
      </c>
      <c r="V41" s="10">
        <v>12</v>
      </c>
      <c r="W41" s="10">
        <v>32</v>
      </c>
      <c r="X41" s="10">
        <v>12</v>
      </c>
      <c r="Y41" s="10">
        <v>24</v>
      </c>
      <c r="Z41" s="10">
        <v>21</v>
      </c>
      <c r="AA41" s="10">
        <v>24</v>
      </c>
      <c r="AB41" s="10">
        <v>34</v>
      </c>
      <c r="AC41" s="10">
        <v>25</v>
      </c>
      <c r="AD41" s="10">
        <f>SUMIFS('Спецификации сегментов'!$H$4:$H$708,'Спецификации сегментов'!$B$4:$B$708,$B41,'Спецификации сегментов'!$I$4:$I$708,AD$2)</f>
        <v>0</v>
      </c>
      <c r="AE41" s="3">
        <f t="shared" si="4"/>
        <v>476</v>
      </c>
    </row>
    <row r="42" spans="1:31" ht="15.75" customHeight="1">
      <c r="A42" s="5">
        <f t="shared" si="5"/>
        <v>40</v>
      </c>
      <c r="B42" s="6" t="s">
        <v>58</v>
      </c>
      <c r="C42" s="5" t="s">
        <v>60</v>
      </c>
      <c r="D42" s="5" t="s">
        <v>20</v>
      </c>
      <c r="E42" s="5">
        <f>SUMIFS('Спецификации сегментов'!$H$4:$H$708,'Спецификации сегментов'!$C$4:$C$708,$C42,'Спецификации сегментов'!$I$4:$I$708,E$2)</f>
        <v>6</v>
      </c>
      <c r="F42" s="5">
        <f>SUMIFS('Спецификации сегментов'!$H$4:$H$708,'Спецификации сегментов'!$C$4:$C$708,$C42,'Спецификации сегментов'!$I$4:$I$708,F$2)</f>
        <v>4</v>
      </c>
      <c r="G42" s="5">
        <f>SUMIFS('Спецификации сегментов'!$H$4:$H$708,'Спецификации сегментов'!$C$4:$C$708,$C42,'Спецификации сегментов'!$I$4:$I$708,G$2)</f>
        <v>4</v>
      </c>
      <c r="H42" s="5">
        <f>SUMIFS('Спецификации сегментов'!$H$4:$H$708,'Спецификации сегментов'!$C$4:$C$708,$C42,'Спецификации сегментов'!$I$4:$I$708,H$2)</f>
        <v>5</v>
      </c>
      <c r="I42" s="5">
        <f>SUMIFS('Спецификации сегментов'!$H$4:$H$708,'Спецификации сегментов'!$C$4:$C$708,$C42,'Спецификации сегментов'!$I$4:$I$708,I$2)</f>
        <v>9</v>
      </c>
      <c r="J42" s="5">
        <f>SUMIFS('Спецификации сегментов'!$H$4:$H$708,'Спецификации сегментов'!$C$4:$C$708,$C42,'Спецификации сегментов'!$I$4:$I$708,J$2)</f>
        <v>5</v>
      </c>
      <c r="K42" s="5">
        <f>SUMIFS('Спецификации сегментов'!$H$4:$H$708,'Спецификации сегментов'!$C$4:$C$708,$C42,'Спецификации сегментов'!$I$4:$I$708,K$2)</f>
        <v>7</v>
      </c>
      <c r="L42" s="5">
        <f>SUMIFS('Спецификации сегментов'!$H$4:$H$708,'Спецификации сегментов'!$C$4:$C$708,$C42,'Спецификации сегментов'!$I$4:$I$708,L$2)</f>
        <v>3</v>
      </c>
      <c r="M42" s="5">
        <f>SUMIFS('Спецификации сегментов'!$H$4:$H$708,'Спецификации сегментов'!$C$4:$C$708,$C42,'Спецификации сегментов'!$I$4:$I$708,M$2)</f>
        <v>2</v>
      </c>
      <c r="N42" s="5">
        <f>SUMIFS('Спецификации сегментов'!$H$4:$H$708,'Спецификации сегментов'!$C$4:$C$708,$C42,'Спецификации сегментов'!$I$4:$I$708,N$2)</f>
        <v>4</v>
      </c>
      <c r="O42" s="5">
        <f>SUMIFS('Спецификации сегментов'!$H$4:$H$708,'Спецификации сегментов'!$C$4:$C$708,$C42,'Спецификации сегментов'!$I$4:$I$708,O$2)</f>
        <v>8</v>
      </c>
      <c r="P42" s="5">
        <f>SUMIFS('Спецификации сегментов'!$H$4:$H$708,'Спецификации сегментов'!$C$4:$C$708,$C42,'Спецификации сегментов'!$I$4:$I$708,P$2)</f>
        <v>0</v>
      </c>
      <c r="Q42" s="5">
        <f>SUMIFS('Спецификации сегментов'!$H$4:$H$708,'Спецификации сегментов'!$C$4:$C$708,$C42,'Спецификации сегментов'!$I$4:$I$708,Q$2)</f>
        <v>11</v>
      </c>
      <c r="R42" s="10">
        <f>SUMIFS('Спецификации сегментов'!$H$4:$H$708,'Спецификации сегментов'!$B$4:$B$708,$B42,'Спецификации сегментов'!$I$4:$I$708,R$2)</f>
        <v>24</v>
      </c>
      <c r="S42" s="10">
        <f>SUMIFS('Спецификации сегментов'!$H$4:$H$708,'Спецификации сегментов'!$B$4:$B$708,$B42,'Спецификации сегментов'!$I$4:$I$708,S$2)</f>
        <v>34</v>
      </c>
      <c r="T42" s="10">
        <f>SUMIFS('Спецификации сегментов'!$H$4:$H$708,'Спецификации сегментов'!$B$4:$B$708,$B42,'Спецификации сегментов'!$I$4:$I$708,T$2)</f>
        <v>25</v>
      </c>
      <c r="U42" s="10">
        <v>3</v>
      </c>
      <c r="V42" s="10">
        <v>2</v>
      </c>
      <c r="W42" s="10">
        <v>4</v>
      </c>
      <c r="X42" s="10">
        <v>8</v>
      </c>
      <c r="Y42" s="10">
        <v>0</v>
      </c>
      <c r="Z42" s="10">
        <v>11</v>
      </c>
      <c r="AA42" s="10">
        <v>24</v>
      </c>
      <c r="AB42" s="10">
        <v>34</v>
      </c>
      <c r="AC42" s="10">
        <v>25</v>
      </c>
      <c r="AD42" s="10">
        <f>SUMIFS('Спецификации сегментов'!$H$4:$H$708,'Спецификации сегментов'!$B$4:$B$708,$B42,'Спецификации сегментов'!$I$4:$I$708,AD$2)</f>
        <v>0</v>
      </c>
      <c r="AE42" s="3">
        <f t="shared" si="4"/>
        <v>262</v>
      </c>
    </row>
    <row r="43" spans="1:31" ht="15.75" customHeight="1">
      <c r="A43" s="5">
        <f t="shared" si="5"/>
        <v>41</v>
      </c>
      <c r="B43" s="6" t="s">
        <v>61</v>
      </c>
      <c r="C43" s="5" t="s">
        <v>62</v>
      </c>
      <c r="D43" s="5" t="s">
        <v>20</v>
      </c>
      <c r="E43" s="5">
        <f>SUMIFS('Спецификации сегментов'!$H$4:$H$708,'Спецификации сегментов'!$C$4:$C$708,$C43,'Спецификации сегментов'!$I$4:$I$708,E$2)</f>
        <v>48</v>
      </c>
      <c r="F43" s="5">
        <f>SUMIFS('Спецификации сегментов'!$H$4:$H$708,'Спецификации сегментов'!$C$4:$C$708,$C43,'Спецификации сегментов'!$I$4:$I$708,F$2)</f>
        <v>32</v>
      </c>
      <c r="G43" s="5">
        <f>SUMIFS('Спецификации сегментов'!$H$4:$H$708,'Спецификации сегментов'!$C$4:$C$708,$C43,'Спецификации сегментов'!$I$4:$I$708,G$2)</f>
        <v>50</v>
      </c>
      <c r="H43" s="5">
        <f>SUMIFS('Спецификации сегментов'!$H$4:$H$708,'Спецификации сегментов'!$C$4:$C$708,$C43,'Спецификации сегментов'!$I$4:$I$708,H$2)</f>
        <v>40</v>
      </c>
      <c r="I43" s="5">
        <f>SUMIFS('Спецификации сегментов'!$H$4:$H$708,'Спецификации сегментов'!$C$4:$C$708,$C43,'Спецификации сегментов'!$I$4:$I$708,I$2)</f>
        <v>64</v>
      </c>
      <c r="J43" s="5">
        <f>SUMIFS('Спецификации сегментов'!$H$4:$H$708,'Спецификации сегментов'!$C$4:$C$708,$C43,'Спецификации сегментов'!$I$4:$I$708,J$2)</f>
        <v>46</v>
      </c>
      <c r="K43" s="5">
        <f>SUMIFS('Спецификации сегментов'!$H$4:$H$708,'Спецификации сегментов'!$C$4:$C$708,$C43,'Спецификации сегментов'!$I$4:$I$708,K$2)</f>
        <v>44</v>
      </c>
      <c r="L43" s="5">
        <f>SUMIFS('Спецификации сегментов'!$H$4:$H$708,'Спецификации сегментов'!$C$4:$C$708,$C43,'Спецификации сегментов'!$I$4:$I$708,L$2)</f>
        <v>38</v>
      </c>
      <c r="M43" s="5">
        <f>SUMIFS('Спецификации сегментов'!$H$4:$H$708,'Спецификации сегментов'!$C$4:$C$708,$C43,'Спецификации сегментов'!$I$4:$I$708,M$2)</f>
        <v>32</v>
      </c>
      <c r="N43" s="5">
        <f>SUMIFS('Спецификации сегментов'!$H$4:$H$708,'Спецификации сегментов'!$C$4:$C$708,$C43,'Спецификации сегментов'!$I$4:$I$708,N$2)</f>
        <v>82</v>
      </c>
      <c r="O43" s="5">
        <f>SUMIFS('Спецификации сегментов'!$H$4:$H$708,'Спецификации сегментов'!$C$4:$C$708,$C43,'Спецификации сегментов'!$I$4:$I$708,O$2)</f>
        <v>56</v>
      </c>
      <c r="P43" s="5">
        <f>SUMIFS('Спецификации сегментов'!$H$4:$H$708,'Спецификации сегментов'!$C$4:$C$708,$C43,'Спецификации сегментов'!$I$4:$I$708,P$2)</f>
        <v>48</v>
      </c>
      <c r="Q43" s="5">
        <f>SUMIFS('Спецификации сегментов'!$H$4:$H$708,'Спецификации сегментов'!$C$4:$C$708,$C43,'Спецификации сегментов'!$I$4:$I$708,Q$2)</f>
        <v>86</v>
      </c>
      <c r="R43" s="10">
        <f>SUMIFS('Спецификации сегментов'!$H$4:$H$708,'Спецификации сегментов'!$B$4:$B$708,$B43,'Спецификации сегментов'!$I$4:$I$708,R$2)</f>
        <v>56</v>
      </c>
      <c r="S43" s="10">
        <f>SUMIFS('Спецификации сегментов'!$H$4:$H$708,'Спецификации сегментов'!$B$4:$B$708,$B43,'Спецификации сегментов'!$I$4:$I$708,S$2)</f>
        <v>80</v>
      </c>
      <c r="T43" s="10">
        <f>SUMIFS('Спецификации сегментов'!$H$4:$H$708,'Спецификации сегментов'!$B$4:$B$708,$B43,'Спецификации сегментов'!$I$4:$I$708,T$2)</f>
        <v>64</v>
      </c>
      <c r="U43" s="10">
        <v>38</v>
      </c>
      <c r="V43" s="10">
        <v>32</v>
      </c>
      <c r="W43" s="10">
        <v>82</v>
      </c>
      <c r="X43" s="10">
        <v>56</v>
      </c>
      <c r="Y43" s="10">
        <v>48</v>
      </c>
      <c r="Z43" s="10">
        <v>86</v>
      </c>
      <c r="AA43" s="10">
        <v>56</v>
      </c>
      <c r="AB43" s="10">
        <v>80</v>
      </c>
      <c r="AC43" s="10">
        <v>64</v>
      </c>
      <c r="AD43" s="10">
        <f>SUMIFS('Спецификации сегментов'!$H$4:$H$708,'Спецификации сегментов'!$B$4:$B$708,$B43,'Спецификации сегментов'!$I$4:$I$708,AD$2)</f>
        <v>0</v>
      </c>
      <c r="AE43" s="3">
        <f t="shared" si="4"/>
        <v>1408</v>
      </c>
    </row>
    <row r="44" spans="1:31" ht="15.75" customHeight="1">
      <c r="A44" s="5">
        <f t="shared" si="5"/>
        <v>42</v>
      </c>
      <c r="B44" s="6" t="s">
        <v>63</v>
      </c>
      <c r="C44" s="5" t="s">
        <v>64</v>
      </c>
      <c r="D44" s="5" t="s">
        <v>20</v>
      </c>
      <c r="E44" s="5">
        <f>SUMIFS('Спецификации сегментов'!$H$4:$H$708,'Спецификации сегментов'!$C$4:$C$708,$C44,'Спецификации сегментов'!$I$4:$I$708,E$2)</f>
        <v>11</v>
      </c>
      <c r="F44" s="5">
        <f>SUMIFS('Спецификации сегментов'!$H$4:$H$708,'Спецификации сегментов'!$C$4:$C$708,$C44,'Спецификации сегментов'!$I$4:$I$708,F$2)</f>
        <v>13</v>
      </c>
      <c r="G44" s="5">
        <f>SUMIFS('Спецификации сегментов'!$H$4:$H$708,'Спецификации сегментов'!$C$4:$C$708,$C44,'Спецификации сегментов'!$I$4:$I$708,G$2)</f>
        <v>15</v>
      </c>
      <c r="H44" s="5">
        <f>SUMIFS('Спецификации сегментов'!$H$4:$H$708,'Спецификации сегментов'!$C$4:$C$708,$C44,'Спецификации сегментов'!$I$4:$I$708,H$2)</f>
        <v>15</v>
      </c>
      <c r="I44" s="5">
        <f>SUMIFS('Спецификации сегментов'!$H$4:$H$708,'Спецификации сегментов'!$C$4:$C$708,$C44,'Спецификации сегментов'!$I$4:$I$708,I$2)</f>
        <v>15</v>
      </c>
      <c r="J44" s="5">
        <f>SUMIFS('Спецификации сегментов'!$H$4:$H$708,'Спецификации сегментов'!$C$4:$C$708,$C44,'Спецификации сегментов'!$I$4:$I$708,J$2)</f>
        <v>15</v>
      </c>
      <c r="K44" s="5">
        <f>SUMIFS('Спецификации сегментов'!$H$4:$H$708,'Спецификации сегментов'!$C$4:$C$708,$C44,'Спецификации сегментов'!$I$4:$I$708,K$2)</f>
        <v>13</v>
      </c>
      <c r="L44" s="5">
        <f>SUMIFS('Спецификации сегментов'!$H$4:$H$708,'Спецификации сегментов'!$C$4:$C$708,$C44,'Спецификации сегментов'!$I$4:$I$708,L$2)</f>
        <v>11</v>
      </c>
      <c r="M44" s="5">
        <f>SUMIFS('Спецификации сегментов'!$H$4:$H$708,'Спецификации сегментов'!$C$4:$C$708,$C44,'Спецификации сегментов'!$I$4:$I$708,M$2)</f>
        <v>10</v>
      </c>
      <c r="N44" s="5">
        <f>SUMIFS('Спецификации сегментов'!$H$4:$H$708,'Спецификации сегментов'!$C$4:$C$708,$C44,'Спецификации сегментов'!$I$4:$I$708,N$2)</f>
        <v>14</v>
      </c>
      <c r="O44" s="5">
        <f>SUMIFS('Спецификации сегментов'!$H$4:$H$708,'Спецификации сегментов'!$C$4:$C$708,$C44,'Спецификации сегментов'!$I$4:$I$708,O$2)</f>
        <v>13</v>
      </c>
      <c r="P44" s="5">
        <f>SUMIFS('Спецификации сегментов'!$H$4:$H$708,'Спецификации сегментов'!$C$4:$C$708,$C44,'Спецификации сегментов'!$I$4:$I$708,P$2)</f>
        <v>16</v>
      </c>
      <c r="Q44" s="5">
        <f>SUMIFS('Спецификации сегментов'!$H$4:$H$708,'Спецификации сегментов'!$C$4:$C$708,$C44,'Спецификации сегментов'!$I$4:$I$708,Q$2)</f>
        <v>13</v>
      </c>
      <c r="R44" s="10">
        <f>SUMIFS('Спецификации сегментов'!$H$4:$H$708,'Спецификации сегментов'!$B$4:$B$708,$B44,'Спецификации сегментов'!$I$4:$I$708,R$2)</f>
        <v>15</v>
      </c>
      <c r="S44" s="10">
        <f>SUMIFS('Спецификации сегментов'!$H$4:$H$708,'Спецификации сегментов'!$B$4:$B$708,$B44,'Спецификации сегментов'!$I$4:$I$708,S$2)</f>
        <v>14</v>
      </c>
      <c r="T44" s="10">
        <f>SUMIFS('Спецификации сегментов'!$H$4:$H$708,'Спецификации сегментов'!$B$4:$B$708,$B44,'Спецификации сегментов'!$I$4:$I$708,T$2)</f>
        <v>13</v>
      </c>
      <c r="U44" s="10">
        <v>11</v>
      </c>
      <c r="V44" s="10">
        <v>10</v>
      </c>
      <c r="W44" s="10">
        <v>14</v>
      </c>
      <c r="X44" s="10">
        <v>13</v>
      </c>
      <c r="Y44" s="10">
        <v>16</v>
      </c>
      <c r="Z44" s="10">
        <v>13</v>
      </c>
      <c r="AA44" s="10">
        <v>15</v>
      </c>
      <c r="AB44" s="10">
        <v>14</v>
      </c>
      <c r="AC44" s="10">
        <v>13</v>
      </c>
      <c r="AD44" s="10">
        <f>SUMIFS('Спецификации сегментов'!$H$4:$H$708,'Спецификации сегментов'!$B$4:$B$708,$B44,'Спецификации сегментов'!$I$4:$I$708,AD$2)</f>
        <v>0</v>
      </c>
      <c r="AE44" s="3">
        <f t="shared" si="4"/>
        <v>335</v>
      </c>
    </row>
    <row r="45" spans="1:31" ht="15.75" customHeight="1">
      <c r="A45" s="5">
        <f t="shared" si="5"/>
        <v>43</v>
      </c>
      <c r="B45" s="6" t="s">
        <v>65</v>
      </c>
      <c r="C45" s="5" t="s">
        <v>66</v>
      </c>
      <c r="D45" s="5" t="s">
        <v>47</v>
      </c>
      <c r="E45" s="5">
        <f>SUMIFS('Спецификации сегментов'!$H$4:$H$708,'Спецификации сегментов'!$C$4:$C$708,$C45,'Спецификации сегментов'!$I$4:$I$708,E$2)</f>
        <v>46</v>
      </c>
      <c r="F45" s="5">
        <f>SUMIFS('Спецификации сегментов'!$H$4:$H$708,'Спецификации сегментов'!$C$4:$C$708,$C45,'Спецификации сегментов'!$I$4:$I$708,F$2)</f>
        <v>44</v>
      </c>
      <c r="G45" s="5">
        <f>SUMIFS('Спецификации сегментов'!$H$4:$H$708,'Спецификации сегментов'!$C$4:$C$708,$C45,'Спецификации сегментов'!$I$4:$I$708,G$2)</f>
        <v>55</v>
      </c>
      <c r="H45" s="5">
        <f>SUMIFS('Спецификации сегментов'!$H$4:$H$708,'Спецификации сегментов'!$C$4:$C$708,$C45,'Спецификации сегментов'!$I$4:$I$708,H$2)</f>
        <v>50</v>
      </c>
      <c r="I45" s="5">
        <f>SUMIFS('Спецификации сегментов'!$H$4:$H$708,'Спецификации сегментов'!$C$4:$C$708,$C45,'Спецификации сегментов'!$I$4:$I$708,I$2)</f>
        <v>62</v>
      </c>
      <c r="J45" s="5">
        <f>SUMIFS('Спецификации сегментов'!$H$4:$H$708,'Спецификации сегментов'!$C$4:$C$708,$C45,'Спецификации сегментов'!$I$4:$I$708,J$2)</f>
        <v>53</v>
      </c>
      <c r="K45" s="5">
        <f>SUMIFS('Спецификации сегментов'!$H$4:$H$708,'Спецификации сегментов'!$C$4:$C$708,$C45,'Спецификации сегментов'!$I$4:$I$708,K$2)</f>
        <v>48</v>
      </c>
      <c r="L45" s="5">
        <f>SUMIFS('Спецификации сегментов'!$H$4:$H$708,'Спецификации сегментов'!$C$4:$C$708,$C45,'Спецификации сегментов'!$I$4:$I$708,L$2)</f>
        <v>43</v>
      </c>
      <c r="M45" s="5">
        <f>SUMIFS('Спецификации сегментов'!$H$4:$H$708,'Спецификации сегментов'!$C$4:$C$708,$C45,'Спецификации сегментов'!$I$4:$I$708,M$2)</f>
        <v>36</v>
      </c>
      <c r="N45" s="5">
        <f>SUMIFS('Спецификации сегментов'!$H$4:$H$708,'Спецификации сегментов'!$C$4:$C$708,$C45,'Спецификации сегментов'!$I$4:$I$708,N$2)</f>
        <v>69</v>
      </c>
      <c r="O45" s="5">
        <f>SUMIFS('Спецификации сегментов'!$H$4:$H$708,'Спецификации сегментов'!$C$4:$C$708,$C45,'Спецификации сегментов'!$I$4:$I$708,O$2)</f>
        <v>56</v>
      </c>
      <c r="P45" s="5">
        <f>SUMIFS('Спецификации сегментов'!$H$4:$H$708,'Спецификации сегментов'!$C$4:$C$708,$C45,'Спецификации сегментов'!$I$4:$I$708,P$2)</f>
        <v>56</v>
      </c>
      <c r="Q45" s="5">
        <f>SUMIFS('Спецификации сегментов'!$H$4:$H$708,'Спецификации сегментов'!$C$4:$C$708,$C45,'Спецификации сегментов'!$I$4:$I$708,Q$2)</f>
        <v>69</v>
      </c>
      <c r="R45" s="10">
        <f>SUMIFS('Спецификации сегментов'!$H$4:$H$708,'Спецификации сегментов'!$B$4:$B$708,$B45,'Спецификации сегментов'!$I$4:$I$708,R$2)</f>
        <v>0</v>
      </c>
      <c r="S45" s="10">
        <f>SUMIFS('Спецификации сегментов'!$H$4:$H$708,'Спецификации сегментов'!$B$4:$B$708,$B45,'Спецификации сегментов'!$I$4:$I$708,S$2)</f>
        <v>0</v>
      </c>
      <c r="T45" s="10">
        <f>SUMIFS('Спецификации сегментов'!$H$4:$H$708,'Спецификации сегментов'!$B$4:$B$708,$B45,'Спецификации сегментов'!$I$4:$I$708,T$2)</f>
        <v>0</v>
      </c>
      <c r="U45" s="10">
        <v>43</v>
      </c>
      <c r="V45" s="10">
        <v>36</v>
      </c>
      <c r="W45" s="10">
        <v>69</v>
      </c>
      <c r="X45" s="10">
        <v>56</v>
      </c>
      <c r="Y45" s="10">
        <v>56</v>
      </c>
      <c r="Z45" s="10">
        <v>69</v>
      </c>
      <c r="AA45" s="10">
        <v>0</v>
      </c>
      <c r="AB45" s="10">
        <v>0</v>
      </c>
      <c r="AC45" s="10">
        <v>0</v>
      </c>
      <c r="AD45" s="10">
        <f>SUMIFS('Спецификации сегментов'!$H$4:$H$708,'Спецификации сегментов'!$B$4:$B$708,$B45,'Спецификации сегментов'!$I$4:$I$708,AD$2)</f>
        <v>0</v>
      </c>
      <c r="AE45" s="3">
        <f t="shared" si="4"/>
        <v>1016</v>
      </c>
    </row>
    <row r="46" spans="1:31" ht="15.75" customHeight="1">
      <c r="A46" s="5">
        <f t="shared" si="5"/>
        <v>44</v>
      </c>
      <c r="B46" s="9" t="s">
        <v>67</v>
      </c>
      <c r="C46" s="14"/>
      <c r="D46" s="5" t="s">
        <v>20</v>
      </c>
      <c r="E46" s="5">
        <f>SUMIFS('Спецификации сегментов'!$H$4:$H$708,'Спецификации сегментов'!$B$4:$B$708,$B46,'Спецификации сегментов'!$I$4:$I$708,E$2)</f>
        <v>30</v>
      </c>
      <c r="F46" s="5">
        <f>SUMIFS('Спецификации сегментов'!$H$4:$H$708,'Спецификации сегментов'!$B$4:$B$708,$B46,'Спецификации сегментов'!$I$4:$I$708,F$2)</f>
        <v>26</v>
      </c>
      <c r="G46" s="5">
        <f>SUMIFS('Спецификации сегментов'!$H$4:$H$708,'Спецификации сегментов'!$B$4:$B$708,$B46,'Спецификации сегментов'!$I$4:$I$708,G$2)</f>
        <v>36</v>
      </c>
      <c r="H46" s="5">
        <f>SUMIFS('Спецификации сегментов'!$H$4:$H$708,'Спецификации сегментов'!$B$4:$B$708,$B46,'Спецификации сегментов'!$I$4:$I$708,H$2)</f>
        <v>30</v>
      </c>
      <c r="I46" s="5">
        <f>SUMIFS('Спецификации сегментов'!$H$4:$H$708,'Спецификации сегментов'!$B$4:$B$708,$B46,'Спецификации сегментов'!$I$4:$I$708,I$2)</f>
        <v>38</v>
      </c>
      <c r="J46" s="5">
        <f>SUMIFS('Спецификации сегментов'!$H$4:$H$708,'Спецификации сегментов'!$B$4:$B$708,$B46,'Спецификации сегментов'!$I$4:$I$708,J$2)</f>
        <v>33</v>
      </c>
      <c r="K46" s="5">
        <f>SUMIFS('Спецификации сегментов'!$H$4:$H$708,'Спецификации сегментов'!$B$4:$B$708,$B46,'Спецификации сегментов'!$I$4:$I$708,K$2)</f>
        <v>26</v>
      </c>
      <c r="L46" s="5">
        <f>SUMIFS('Спецификации сегментов'!$H$4:$H$708,'Спецификации сегментов'!$B$4:$B$708,$B46,'Спецификации сегментов'!$I$4:$I$708,L$2)</f>
        <v>28</v>
      </c>
      <c r="M46" s="5">
        <f>SUMIFS('Спецификации сегментов'!$H$4:$H$708,'Спецификации сегментов'!$B$4:$B$708,$B46,'Спецификации сегментов'!$I$4:$I$708,M$2)</f>
        <v>25</v>
      </c>
      <c r="N46" s="5">
        <f>SUMIFS('Спецификации сегментов'!$H$4:$H$708,'Спецификации сегментов'!$B$4:$B$708,$B46,'Спецификации сегментов'!$I$4:$I$708,N$2)</f>
        <v>50</v>
      </c>
      <c r="O46" s="5">
        <f>SUMIFS('Спецификации сегментов'!$H$4:$H$708,'Спецификации сегментов'!$B$4:$B$708,$B46,'Спецификации сегментов'!$I$4:$I$708,O$2)</f>
        <v>34</v>
      </c>
      <c r="P46" s="5">
        <f>SUMIFS('Спецификации сегментов'!$H$4:$H$708,'Спецификации сегментов'!$B$4:$B$708,$B46,'Спецификации сегментов'!$I$4:$I$708,P$2)</f>
        <v>40</v>
      </c>
      <c r="Q46" s="5">
        <f>SUMIFS('Спецификации сегментов'!$H$4:$H$708,'Спецификации сегментов'!$B$4:$B$708,$B46,'Спецификации сегментов'!$I$4:$I$708,Q$2)</f>
        <v>45</v>
      </c>
      <c r="R46" s="10">
        <f>SUMIFS('Спецификации сегментов'!$H$4:$H$708,'Спецификации сегментов'!$B$4:$B$708,$B46,'Спецификации сегментов'!$I$4:$I$708,R$2)</f>
        <v>39</v>
      </c>
      <c r="S46" s="10">
        <f>SUMIFS('Спецификации сегментов'!$H$4:$H$708,'Спецификации сегментов'!$B$4:$B$708,$B46,'Спецификации сегментов'!$I$4:$I$708,S$2)</f>
        <v>49</v>
      </c>
      <c r="T46" s="10">
        <f>SUMIFS('Спецификации сегментов'!$H$4:$H$708,'Спецификации сегментов'!$B$4:$B$708,$B46,'Спецификации сегментов'!$I$4:$I$708,T$2)</f>
        <v>39</v>
      </c>
      <c r="U46" s="10">
        <v>28</v>
      </c>
      <c r="V46" s="10">
        <v>25</v>
      </c>
      <c r="W46" s="10">
        <v>50</v>
      </c>
      <c r="X46" s="10">
        <v>34</v>
      </c>
      <c r="Y46" s="10">
        <v>40</v>
      </c>
      <c r="Z46" s="10">
        <v>45</v>
      </c>
      <c r="AA46" s="10">
        <v>39</v>
      </c>
      <c r="AB46" s="10">
        <v>49</v>
      </c>
      <c r="AC46" s="10">
        <v>39</v>
      </c>
      <c r="AD46" s="10">
        <f>SUMIFS('Спецификации сегментов'!$H$4:$H$708,'Спецификации сегментов'!$B$4:$B$708,$B46,'Спецификации сегментов'!$I$4:$I$708,AD$2)</f>
        <v>0</v>
      </c>
      <c r="AE46" s="3">
        <f t="shared" si="4"/>
        <v>917</v>
      </c>
    </row>
    <row r="47" spans="1:31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5:31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5:31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5:31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5:31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5:31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5:31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5:31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5:31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5:31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5:31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5:31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5:31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5:31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5:31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5:31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5:31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5:31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5:31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5:31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5:31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5:31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5:31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5:31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5:31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5:31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5:31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5:31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5:31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5:31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5:31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5:31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5:31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5:31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5:31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5:31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5:31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5:31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5:31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5:31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5:31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5:31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5:31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5:31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5:31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5:31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5:31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5:31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5:31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5:31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5:31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5:31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5:31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5:31" ht="15.75" customHeight="1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5:31" ht="15.75" customHeight="1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5:31" ht="15.75" customHeight="1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5:31" ht="15.75" customHeight="1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5:31" ht="15.75" customHeight="1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5:31" ht="15.75" customHeight="1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5:31" ht="15.75" customHeight="1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5:31" ht="15.75" customHeight="1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5:31" ht="15.7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5:31" ht="15.7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5:31" ht="15.75" customHeigh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5:31" ht="15.75" customHeight="1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5:31" ht="15.75" customHeight="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5:31" ht="15.75" customHeight="1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5:31" ht="15.75" customHeight="1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5:31" ht="15.75" customHeight="1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5:31" ht="15.75" customHeight="1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5:31" ht="15.75" customHeight="1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5:31" ht="15.7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5:31" ht="15.75" customHeight="1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5:31" ht="15.75" customHeight="1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5:31" ht="15.75" customHeight="1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5:31" ht="15.75" customHeight="1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5:31" ht="15.75" customHeight="1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5:31" ht="15.7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5:31" ht="15.7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5:31" ht="15.7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5:31" ht="15.7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5:31" ht="15.7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5:31" ht="15.7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5:31" ht="15.7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5:31" ht="15.7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5:31" ht="15.7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5:31" ht="15.7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5:31" ht="15.7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5:31" ht="15.7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5:31" ht="15.7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5:31" ht="15.7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5:31" ht="15.7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5:31" ht="15.7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5:31" ht="15.7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5:31" ht="15.7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5:31" ht="15.7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5:31" ht="15.7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5:31" ht="15.7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5:31" ht="15.7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5:31" ht="15.7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5:31" ht="15.7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5:31" ht="15.7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5:31" ht="15.7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5:31" ht="15.7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5:31" ht="15.7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5:31" ht="15.7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5:31" ht="15.7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5:31" ht="15.7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5:31" ht="15.7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5:31" ht="15.7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5:31" ht="15.7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5:31" ht="15.7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5:31" ht="15.7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5:31" ht="15.7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5:31" ht="15.7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5:31" ht="15.7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5:31" ht="15.7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5:31" ht="15.7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5:31" ht="15.7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5:31" ht="15.7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5:31" ht="15.7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5:31" ht="15.7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5:31" ht="15.7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5:31" ht="15.7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5:31" ht="15.7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5:31" ht="15.7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5:31" ht="15.7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5:31" ht="15.7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5:31" ht="15.7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5:31" ht="15.7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5:31" ht="15.75" customHeight="1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5:31" ht="15.7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5:31" ht="15.7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5:31" ht="15.7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5:31" ht="15.7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5:31" ht="15.7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5:31" ht="15.7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5:31" ht="15.7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5:31" ht="15.7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5:31" ht="15.7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5:31" ht="15.7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5:31" ht="15.75" customHeight="1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5:31" ht="15.75" customHeight="1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5:31" ht="15.75" customHeight="1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5:31" ht="15.75" customHeight="1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5:31" ht="15.75" customHeight="1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5:31" ht="15.75" customHeight="1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5:31" ht="15.75" customHeight="1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5:31" ht="15.75" customHeight="1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5:31" ht="15.75" customHeight="1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5:31" ht="15.75" customHeight="1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5:31" ht="15.75" customHeight="1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5:31" ht="15.75" customHeight="1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5:31" ht="15.75" customHeight="1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5:31" ht="15.75" customHeight="1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5:31" ht="15.75" customHeight="1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5:31" ht="15.75" customHeight="1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5:31" ht="15.75" customHeight="1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5:31" ht="15.75" customHeight="1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5:31" ht="15.75" customHeight="1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5:31" ht="15.75" customHeight="1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5:31" ht="15.75" customHeight="1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5:31" ht="15.75" customHeight="1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5:31" ht="15.75" customHeight="1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5:31" ht="15.75" customHeight="1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5:31" ht="15.75" customHeight="1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5:31" ht="15.75" customHeight="1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5:31" ht="15.75" customHeight="1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5:31" ht="15.75" customHeight="1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5:31" ht="15.75" customHeight="1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5:31" ht="15.75" customHeight="1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5:31" ht="15.75" customHeight="1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5:31" ht="15.75" customHeight="1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5:31" ht="15.75" customHeight="1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5:31" ht="15.75" customHeight="1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5:31" ht="15.75" customHeight="1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5:31" ht="15.75" customHeight="1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5:31" ht="15.75" customHeight="1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5:31" ht="15.75" customHeight="1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5:31" ht="15.75" customHeight="1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5:31" ht="15.75" customHeight="1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5:31" ht="15.75" customHeight="1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5:31" ht="15.75" customHeight="1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5:31" ht="15.75" customHeight="1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5:31" ht="15.75" customHeight="1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5:31" ht="15.75" customHeight="1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5:31" ht="15.75" customHeight="1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5:31" ht="15.75" customHeight="1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5:31" ht="15.75" customHeight="1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5:31" ht="15.75" customHeight="1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5:31" ht="15.75" customHeight="1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5:31" ht="15.75" customHeight="1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5:31" ht="15.75" customHeight="1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5:31" ht="15.75" customHeight="1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5:31" ht="15.75" customHeight="1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5:31" ht="15.75" customHeight="1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5:31" ht="15.75" customHeight="1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5:31" ht="15.75" customHeight="1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5:31" ht="15.75" customHeight="1"/>
    <row r="247" spans="5:31" ht="15.75" customHeight="1"/>
    <row r="248" spans="5:31" ht="15.75" customHeight="1"/>
    <row r="249" spans="5:31" ht="15.75" customHeight="1"/>
    <row r="250" spans="5:31" ht="15.75" customHeight="1"/>
    <row r="251" spans="5:31" ht="15.75" customHeight="1"/>
    <row r="252" spans="5:31" ht="15.75" customHeight="1"/>
    <row r="253" spans="5:31" ht="15.75" customHeight="1"/>
    <row r="254" spans="5:31" ht="15.75" customHeight="1"/>
    <row r="255" spans="5:31" ht="15.75" customHeight="1"/>
    <row r="256" spans="5:3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5">
    <mergeCell ref="A1:A2"/>
    <mergeCell ref="B1:B2"/>
    <mergeCell ref="C1:C2"/>
    <mergeCell ref="D1:D2"/>
    <mergeCell ref="E1:AE1"/>
  </mergeCells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980"/>
  <sheetViews>
    <sheetView zoomScale="85" zoomScaleNormal="85" workbookViewId="0">
      <selection activeCell="E897" sqref="E897"/>
    </sheetView>
  </sheetViews>
  <sheetFormatPr defaultColWidth="12.5703125" defaultRowHeight="15" customHeight="1"/>
  <cols>
    <col min="1" max="1" width="12.140625" customWidth="1"/>
    <col min="2" max="2" width="48.42578125" customWidth="1"/>
    <col min="3" max="3" width="31.85546875" customWidth="1"/>
    <col min="4" max="4" width="33.42578125" customWidth="1"/>
    <col min="5" max="5" width="14.42578125" customWidth="1"/>
    <col min="6" max="6" width="10.5703125" customWidth="1"/>
    <col min="7" max="7" width="19.140625" customWidth="1"/>
    <col min="8" max="8" width="9.28515625" customWidth="1"/>
    <col min="9" max="9" width="13.5703125" customWidth="1"/>
    <col min="10" max="10" width="17" customWidth="1"/>
    <col min="11" max="26" width="7.5703125" customWidth="1"/>
  </cols>
  <sheetData>
    <row r="1" spans="1:10" ht="12.75" customHeight="1">
      <c r="C1" s="21"/>
    </row>
    <row r="2" spans="1:10" ht="1.5" customHeight="1">
      <c r="C2" s="21"/>
    </row>
    <row r="3" spans="1:10" ht="35.25" customHeight="1">
      <c r="A3" s="58" t="s">
        <v>88</v>
      </c>
      <c r="B3" s="58" t="s">
        <v>14</v>
      </c>
      <c r="C3" s="58" t="s">
        <v>15</v>
      </c>
      <c r="D3" s="58" t="s">
        <v>89</v>
      </c>
      <c r="E3" s="58" t="s">
        <v>90</v>
      </c>
      <c r="F3" s="58" t="s">
        <v>16</v>
      </c>
      <c r="G3" s="58" t="s">
        <v>91</v>
      </c>
      <c r="H3" s="58" t="s">
        <v>92</v>
      </c>
      <c r="I3" s="58" t="s">
        <v>74</v>
      </c>
      <c r="J3" s="22"/>
    </row>
    <row r="4" spans="1:10" ht="12.75" hidden="1" customHeight="1">
      <c r="A4" s="59">
        <v>1</v>
      </c>
      <c r="B4" s="190" t="s">
        <v>93</v>
      </c>
      <c r="C4" s="191" t="s">
        <v>491</v>
      </c>
      <c r="D4" s="192" t="s">
        <v>180</v>
      </c>
      <c r="E4" s="191"/>
      <c r="F4" s="191" t="s">
        <v>20</v>
      </c>
      <c r="G4" s="191">
        <v>1</v>
      </c>
      <c r="H4" s="193">
        <f>G4</f>
        <v>1</v>
      </c>
      <c r="I4" s="193">
        <v>11</v>
      </c>
      <c r="J4" s="22">
        <f>SUMIFS(H4:H656,C4:C656,"SNR-24",I4:I656,I4)</f>
        <v>13</v>
      </c>
    </row>
    <row r="5" spans="1:10" ht="12.75" hidden="1" customHeight="1">
      <c r="A5" s="61"/>
      <c r="B5" s="194" t="s">
        <v>23</v>
      </c>
      <c r="C5" s="195" t="s">
        <v>32</v>
      </c>
      <c r="D5" s="196"/>
      <c r="E5" s="195"/>
      <c r="F5" s="195" t="s">
        <v>20</v>
      </c>
      <c r="G5" s="195">
        <v>1</v>
      </c>
      <c r="H5" s="195">
        <f t="shared" ref="H5:H11" si="0">G5*$G$4</f>
        <v>1</v>
      </c>
      <c r="I5" s="193">
        <v>11</v>
      </c>
      <c r="J5" s="22"/>
    </row>
    <row r="6" spans="1:10" ht="12.75" hidden="1" customHeight="1">
      <c r="A6" s="61"/>
      <c r="B6" s="194" t="s">
        <v>23</v>
      </c>
      <c r="C6" s="195" t="s">
        <v>30</v>
      </c>
      <c r="D6" s="196"/>
      <c r="E6" s="195"/>
      <c r="F6" s="195" t="s">
        <v>20</v>
      </c>
      <c r="G6" s="195">
        <v>1</v>
      </c>
      <c r="H6" s="195">
        <f t="shared" si="0"/>
        <v>1</v>
      </c>
      <c r="I6" s="193">
        <v>11</v>
      </c>
      <c r="J6" s="22"/>
    </row>
    <row r="7" spans="1:10" ht="12.75" hidden="1" customHeight="1">
      <c r="A7" s="61"/>
      <c r="B7" s="194" t="s">
        <v>23</v>
      </c>
      <c r="C7" s="195" t="s">
        <v>28</v>
      </c>
      <c r="D7" s="196"/>
      <c r="E7" s="195"/>
      <c r="F7" s="195" t="s">
        <v>20</v>
      </c>
      <c r="G7" s="195">
        <v>1</v>
      </c>
      <c r="H7" s="195">
        <f t="shared" si="0"/>
        <v>1</v>
      </c>
      <c r="I7" s="193">
        <v>11</v>
      </c>
      <c r="J7" s="22"/>
    </row>
    <row r="8" spans="1:10" ht="12.75" hidden="1" customHeight="1">
      <c r="A8" s="61"/>
      <c r="B8" s="197" t="s">
        <v>94</v>
      </c>
      <c r="C8" s="198" t="s">
        <v>44</v>
      </c>
      <c r="D8" s="199"/>
      <c r="E8" s="200"/>
      <c r="F8" s="198" t="s">
        <v>20</v>
      </c>
      <c r="G8" s="198">
        <v>1</v>
      </c>
      <c r="H8" s="198">
        <f>G8*$G$4</f>
        <v>1</v>
      </c>
      <c r="I8" s="193">
        <v>11</v>
      </c>
      <c r="J8" s="22"/>
    </row>
    <row r="9" spans="1:10" ht="12.75" hidden="1" customHeight="1">
      <c r="A9" s="62"/>
      <c r="B9" s="194" t="s">
        <v>50</v>
      </c>
      <c r="C9" s="195" t="s">
        <v>95</v>
      </c>
      <c r="D9" s="201"/>
      <c r="E9" s="202"/>
      <c r="F9" s="195" t="s">
        <v>20</v>
      </c>
      <c r="G9" s="195">
        <v>2</v>
      </c>
      <c r="H9" s="195">
        <f t="shared" si="0"/>
        <v>2</v>
      </c>
      <c r="I9" s="195">
        <v>11</v>
      </c>
      <c r="J9" s="22"/>
    </row>
    <row r="10" spans="1:10" ht="12.75" hidden="1" customHeight="1">
      <c r="A10" s="62"/>
      <c r="B10" s="194" t="s">
        <v>52</v>
      </c>
      <c r="C10" s="195" t="s">
        <v>53</v>
      </c>
      <c r="D10" s="201"/>
      <c r="E10" s="202"/>
      <c r="F10" s="195" t="s">
        <v>20</v>
      </c>
      <c r="G10" s="195">
        <v>1</v>
      </c>
      <c r="H10" s="195">
        <f t="shared" si="0"/>
        <v>1</v>
      </c>
      <c r="I10" s="195">
        <v>11</v>
      </c>
      <c r="J10" s="22"/>
    </row>
    <row r="11" spans="1:10" ht="12.75" hidden="1" customHeight="1">
      <c r="A11" s="63"/>
      <c r="B11" s="203" t="s">
        <v>54</v>
      </c>
      <c r="C11" s="204" t="s">
        <v>95</v>
      </c>
      <c r="D11" s="205"/>
      <c r="E11" s="206"/>
      <c r="F11" s="207" t="s">
        <v>20</v>
      </c>
      <c r="G11" s="207">
        <v>3</v>
      </c>
      <c r="H11" s="208">
        <f t="shared" si="0"/>
        <v>3</v>
      </c>
      <c r="I11" s="209">
        <v>11</v>
      </c>
      <c r="J11" s="22"/>
    </row>
    <row r="12" spans="1:10" ht="12.75" hidden="1" customHeight="1">
      <c r="A12" s="59">
        <v>2</v>
      </c>
      <c r="B12" s="210" t="s">
        <v>93</v>
      </c>
      <c r="C12" s="211" t="s">
        <v>19</v>
      </c>
      <c r="D12" s="192" t="s">
        <v>181</v>
      </c>
      <c r="E12" s="191"/>
      <c r="F12" s="212" t="s">
        <v>20</v>
      </c>
      <c r="G12" s="212">
        <v>1</v>
      </c>
      <c r="H12" s="213">
        <f>G12</f>
        <v>1</v>
      </c>
      <c r="I12" s="193">
        <v>11</v>
      </c>
      <c r="J12" s="22"/>
    </row>
    <row r="13" spans="1:10" ht="12.75" hidden="1" customHeight="1">
      <c r="A13" s="61"/>
      <c r="B13" s="194" t="s">
        <v>23</v>
      </c>
      <c r="C13" s="195" t="s">
        <v>29</v>
      </c>
      <c r="D13" s="214"/>
      <c r="E13" s="195"/>
      <c r="F13" s="207" t="s">
        <v>20</v>
      </c>
      <c r="G13" s="207">
        <v>2</v>
      </c>
      <c r="H13" s="213">
        <f t="shared" ref="H13:H18" si="1">G13*$G$4</f>
        <v>2</v>
      </c>
      <c r="I13" s="193">
        <v>11</v>
      </c>
      <c r="J13" s="22"/>
    </row>
    <row r="14" spans="1:10" ht="12.75" hidden="1" customHeight="1">
      <c r="A14" s="61"/>
      <c r="B14" s="194" t="s">
        <v>23</v>
      </c>
      <c r="C14" s="195" t="s">
        <v>32</v>
      </c>
      <c r="D14" s="214"/>
      <c r="E14" s="195"/>
      <c r="F14" s="207" t="s">
        <v>20</v>
      </c>
      <c r="G14" s="207">
        <v>1</v>
      </c>
      <c r="H14" s="213">
        <f t="shared" si="1"/>
        <v>1</v>
      </c>
      <c r="I14" s="193">
        <v>11</v>
      </c>
      <c r="J14" s="22"/>
    </row>
    <row r="15" spans="1:10" ht="12.75" hidden="1" customHeight="1">
      <c r="A15" s="61"/>
      <c r="B15" s="215" t="s">
        <v>94</v>
      </c>
      <c r="C15" s="216" t="s">
        <v>44</v>
      </c>
      <c r="D15" s="217"/>
      <c r="E15" s="218"/>
      <c r="F15" s="207" t="s">
        <v>20</v>
      </c>
      <c r="G15" s="207">
        <v>1</v>
      </c>
      <c r="H15" s="213">
        <f t="shared" si="1"/>
        <v>1</v>
      </c>
      <c r="I15" s="193">
        <v>11</v>
      </c>
      <c r="J15" s="22"/>
    </row>
    <row r="16" spans="1:10" ht="12.75" hidden="1" customHeight="1">
      <c r="A16" s="63"/>
      <c r="B16" s="203" t="s">
        <v>50</v>
      </c>
      <c r="C16" s="207" t="s">
        <v>95</v>
      </c>
      <c r="D16" s="192"/>
      <c r="E16" s="206"/>
      <c r="F16" s="207" t="s">
        <v>20</v>
      </c>
      <c r="G16" s="207">
        <v>3</v>
      </c>
      <c r="H16" s="213">
        <f t="shared" si="1"/>
        <v>3</v>
      </c>
      <c r="I16" s="193">
        <v>11</v>
      </c>
      <c r="J16" s="22"/>
    </row>
    <row r="17" spans="1:10" ht="12.75" hidden="1" customHeight="1">
      <c r="A17" s="63"/>
      <c r="B17" s="203" t="s">
        <v>52</v>
      </c>
      <c r="C17" s="207" t="s">
        <v>53</v>
      </c>
      <c r="D17" s="192"/>
      <c r="E17" s="206"/>
      <c r="F17" s="207" t="s">
        <v>20</v>
      </c>
      <c r="G17" s="207">
        <v>1</v>
      </c>
      <c r="H17" s="213">
        <f t="shared" si="1"/>
        <v>1</v>
      </c>
      <c r="I17" s="193">
        <v>11</v>
      </c>
      <c r="J17" s="22"/>
    </row>
    <row r="18" spans="1:10" ht="12.75" hidden="1" customHeight="1">
      <c r="A18" s="63"/>
      <c r="B18" s="203" t="s">
        <v>54</v>
      </c>
      <c r="C18" s="207" t="s">
        <v>95</v>
      </c>
      <c r="D18" s="192"/>
      <c r="E18" s="206"/>
      <c r="F18" s="207" t="s">
        <v>20</v>
      </c>
      <c r="G18" s="207">
        <v>4</v>
      </c>
      <c r="H18" s="213">
        <f t="shared" si="1"/>
        <v>4</v>
      </c>
      <c r="I18" s="193">
        <v>11</v>
      </c>
      <c r="J18" s="22"/>
    </row>
    <row r="19" spans="1:10" ht="12.75" hidden="1" customHeight="1">
      <c r="A19" s="59">
        <v>3</v>
      </c>
      <c r="B19" s="210" t="s">
        <v>93</v>
      </c>
      <c r="C19" s="211" t="s">
        <v>19</v>
      </c>
      <c r="D19" s="192" t="s">
        <v>182</v>
      </c>
      <c r="E19" s="191"/>
      <c r="F19" s="212" t="s">
        <v>20</v>
      </c>
      <c r="G19" s="212">
        <v>1</v>
      </c>
      <c r="H19" s="213">
        <f>G19</f>
        <v>1</v>
      </c>
      <c r="I19" s="193">
        <v>11</v>
      </c>
      <c r="J19" s="22"/>
    </row>
    <row r="20" spans="1:10" ht="12.75" hidden="1" customHeight="1">
      <c r="A20" s="61"/>
      <c r="B20" s="194" t="s">
        <v>23</v>
      </c>
      <c r="C20" s="195" t="s">
        <v>31</v>
      </c>
      <c r="D20" s="214"/>
      <c r="E20" s="195"/>
      <c r="F20" s="207" t="s">
        <v>20</v>
      </c>
      <c r="G20" s="207">
        <v>1</v>
      </c>
      <c r="H20" s="213">
        <f t="shared" ref="H20:H25" si="2">G20*$G$4</f>
        <v>1</v>
      </c>
      <c r="I20" s="193">
        <v>11</v>
      </c>
      <c r="J20" s="22"/>
    </row>
    <row r="21" spans="1:10" ht="12.75" hidden="1" customHeight="1">
      <c r="A21" s="61"/>
      <c r="B21" s="194" t="s">
        <v>23</v>
      </c>
      <c r="C21" s="195" t="s">
        <v>32</v>
      </c>
      <c r="D21" s="214"/>
      <c r="E21" s="195"/>
      <c r="F21" s="207" t="s">
        <v>20</v>
      </c>
      <c r="G21" s="207">
        <v>1</v>
      </c>
      <c r="H21" s="213">
        <f t="shared" si="2"/>
        <v>1</v>
      </c>
      <c r="I21" s="193">
        <v>11</v>
      </c>
      <c r="J21" s="22"/>
    </row>
    <row r="22" spans="1:10" ht="12.75" hidden="1" customHeight="1">
      <c r="A22" s="61"/>
      <c r="B22" s="215" t="s">
        <v>94</v>
      </c>
      <c r="C22" s="216" t="s">
        <v>44</v>
      </c>
      <c r="D22" s="217"/>
      <c r="E22" s="218"/>
      <c r="F22" s="207" t="s">
        <v>20</v>
      </c>
      <c r="G22" s="207">
        <v>1</v>
      </c>
      <c r="H22" s="213">
        <f t="shared" si="2"/>
        <v>1</v>
      </c>
      <c r="I22" s="193">
        <v>11</v>
      </c>
      <c r="J22" s="22"/>
    </row>
    <row r="23" spans="1:10" ht="12.75" hidden="1" customHeight="1">
      <c r="A23" s="63"/>
      <c r="B23" s="203" t="s">
        <v>50</v>
      </c>
      <c r="C23" s="207" t="s">
        <v>95</v>
      </c>
      <c r="D23" s="192"/>
      <c r="E23" s="206"/>
      <c r="F23" s="207" t="s">
        <v>20</v>
      </c>
      <c r="G23" s="207">
        <v>3</v>
      </c>
      <c r="H23" s="213">
        <f t="shared" si="2"/>
        <v>3</v>
      </c>
      <c r="I23" s="193">
        <v>11</v>
      </c>
      <c r="J23" s="22"/>
    </row>
    <row r="24" spans="1:10" ht="12.75" hidden="1" customHeight="1">
      <c r="A24" s="63"/>
      <c r="B24" s="203" t="s">
        <v>52</v>
      </c>
      <c r="C24" s="207" t="s">
        <v>53</v>
      </c>
      <c r="D24" s="192"/>
      <c r="E24" s="206"/>
      <c r="F24" s="207" t="s">
        <v>20</v>
      </c>
      <c r="G24" s="207">
        <v>1</v>
      </c>
      <c r="H24" s="213">
        <f t="shared" si="2"/>
        <v>1</v>
      </c>
      <c r="I24" s="193">
        <v>11</v>
      </c>
      <c r="J24" s="22"/>
    </row>
    <row r="25" spans="1:10" ht="12.75" hidden="1" customHeight="1">
      <c r="A25" s="63"/>
      <c r="B25" s="203" t="s">
        <v>54</v>
      </c>
      <c r="C25" s="207" t="s">
        <v>95</v>
      </c>
      <c r="D25" s="192"/>
      <c r="E25" s="206"/>
      <c r="F25" s="207" t="s">
        <v>20</v>
      </c>
      <c r="G25" s="207">
        <v>4</v>
      </c>
      <c r="H25" s="213">
        <f t="shared" si="2"/>
        <v>4</v>
      </c>
      <c r="I25" s="193">
        <v>11</v>
      </c>
      <c r="J25" s="22"/>
    </row>
    <row r="26" spans="1:10" ht="12.75" hidden="1" customHeight="1">
      <c r="A26" s="63">
        <v>4</v>
      </c>
      <c r="B26" s="219" t="s">
        <v>93</v>
      </c>
      <c r="C26" s="220" t="s">
        <v>19</v>
      </c>
      <c r="D26" s="192" t="s">
        <v>183</v>
      </c>
      <c r="E26" s="207"/>
      <c r="F26" s="220" t="s">
        <v>20</v>
      </c>
      <c r="G26" s="220">
        <v>1</v>
      </c>
      <c r="H26" s="213">
        <f>G26</f>
        <v>1</v>
      </c>
      <c r="I26" s="193">
        <v>11</v>
      </c>
      <c r="J26" s="22"/>
    </row>
    <row r="27" spans="1:10" ht="12.75" hidden="1" customHeight="1">
      <c r="A27" s="63"/>
      <c r="B27" s="221" t="s">
        <v>96</v>
      </c>
      <c r="C27" s="207" t="s">
        <v>36</v>
      </c>
      <c r="D27" s="192"/>
      <c r="E27" s="207"/>
      <c r="F27" s="222" t="s">
        <v>20</v>
      </c>
      <c r="G27" s="222">
        <v>1</v>
      </c>
      <c r="H27" s="213">
        <f>G27*$G$26</f>
        <v>1</v>
      </c>
      <c r="I27" s="193">
        <v>11</v>
      </c>
      <c r="J27" s="22"/>
    </row>
    <row r="28" spans="1:10" ht="12.75" hidden="1" customHeight="1">
      <c r="A28" s="63"/>
      <c r="B28" s="221" t="s">
        <v>94</v>
      </c>
      <c r="C28" s="207" t="s">
        <v>44</v>
      </c>
      <c r="D28" s="192"/>
      <c r="E28" s="206"/>
      <c r="F28" s="207" t="s">
        <v>20</v>
      </c>
      <c r="G28" s="207">
        <v>1</v>
      </c>
      <c r="H28" s="213">
        <f>G28*$G$26</f>
        <v>1</v>
      </c>
      <c r="I28" s="193">
        <v>11</v>
      </c>
      <c r="J28" s="22"/>
    </row>
    <row r="29" spans="1:10" ht="12.75" hidden="1" customHeight="1">
      <c r="A29" s="63"/>
      <c r="B29" s="221" t="s">
        <v>50</v>
      </c>
      <c r="C29" s="207" t="s">
        <v>95</v>
      </c>
      <c r="D29" s="192"/>
      <c r="E29" s="206"/>
      <c r="F29" s="207" t="s">
        <v>20</v>
      </c>
      <c r="G29" s="207">
        <v>2</v>
      </c>
      <c r="H29" s="213">
        <f>G29*$G$26</f>
        <v>2</v>
      </c>
      <c r="I29" s="193">
        <v>11</v>
      </c>
      <c r="J29" s="22"/>
    </row>
    <row r="30" spans="1:10" ht="12.75" hidden="1" customHeight="1">
      <c r="A30" s="63"/>
      <c r="B30" s="221" t="s">
        <v>52</v>
      </c>
      <c r="C30" s="207" t="s">
        <v>53</v>
      </c>
      <c r="D30" s="192"/>
      <c r="E30" s="206"/>
      <c r="F30" s="207" t="s">
        <v>20</v>
      </c>
      <c r="G30" s="207">
        <v>1</v>
      </c>
      <c r="H30" s="213">
        <f>G30*$G$26</f>
        <v>1</v>
      </c>
      <c r="I30" s="193">
        <v>11</v>
      </c>
      <c r="J30" s="22"/>
    </row>
    <row r="31" spans="1:10" ht="12.75" hidden="1" customHeight="1">
      <c r="A31" s="63">
        <v>5</v>
      </c>
      <c r="B31" s="219" t="s">
        <v>93</v>
      </c>
      <c r="C31" s="220" t="s">
        <v>19</v>
      </c>
      <c r="D31" s="192" t="s">
        <v>184</v>
      </c>
      <c r="E31" s="206"/>
      <c r="F31" s="220" t="s">
        <v>20</v>
      </c>
      <c r="G31" s="223">
        <v>1</v>
      </c>
      <c r="H31" s="195">
        <f>G31*$G$4</f>
        <v>1</v>
      </c>
      <c r="I31" s="193">
        <v>11</v>
      </c>
      <c r="J31" s="22"/>
    </row>
    <row r="32" spans="1:10" ht="12.75" hidden="1" customHeight="1">
      <c r="A32" s="63"/>
      <c r="B32" s="221" t="s">
        <v>96</v>
      </c>
      <c r="C32" s="207" t="s">
        <v>38</v>
      </c>
      <c r="D32" s="192"/>
      <c r="E32" s="206"/>
      <c r="F32" s="207" t="s">
        <v>20</v>
      </c>
      <c r="G32" s="207">
        <v>1</v>
      </c>
      <c r="H32" s="195">
        <f>G32*$G$31</f>
        <v>1</v>
      </c>
      <c r="I32" s="193">
        <v>11</v>
      </c>
      <c r="J32" s="22"/>
    </row>
    <row r="33" spans="1:10" ht="12.75" hidden="1" customHeight="1">
      <c r="A33" s="63"/>
      <c r="B33" s="221" t="s">
        <v>94</v>
      </c>
      <c r="C33" s="207" t="s">
        <v>44</v>
      </c>
      <c r="D33" s="192"/>
      <c r="E33" s="206"/>
      <c r="F33" s="207" t="s">
        <v>20</v>
      </c>
      <c r="G33" s="207">
        <v>1</v>
      </c>
      <c r="H33" s="195">
        <f>G33*$G$31</f>
        <v>1</v>
      </c>
      <c r="I33" s="193">
        <v>11</v>
      </c>
      <c r="J33" s="22"/>
    </row>
    <row r="34" spans="1:10" ht="12.75" hidden="1" customHeight="1">
      <c r="A34" s="63"/>
      <c r="B34" s="221" t="s">
        <v>50</v>
      </c>
      <c r="C34" s="207" t="s">
        <v>95</v>
      </c>
      <c r="D34" s="192"/>
      <c r="E34" s="206"/>
      <c r="F34" s="207" t="s">
        <v>20</v>
      </c>
      <c r="G34" s="207">
        <v>2</v>
      </c>
      <c r="H34" s="195">
        <f>G34*$G$31</f>
        <v>2</v>
      </c>
      <c r="I34" s="193">
        <v>11</v>
      </c>
      <c r="J34" s="22"/>
    </row>
    <row r="35" spans="1:10" ht="12.75" hidden="1" customHeight="1">
      <c r="A35" s="63"/>
      <c r="B35" s="221" t="s">
        <v>52</v>
      </c>
      <c r="C35" s="207" t="s">
        <v>53</v>
      </c>
      <c r="D35" s="192"/>
      <c r="E35" s="206"/>
      <c r="F35" s="207" t="s">
        <v>20</v>
      </c>
      <c r="G35" s="207">
        <v>1</v>
      </c>
      <c r="H35" s="195">
        <f>G35*$G$31</f>
        <v>1</v>
      </c>
      <c r="I35" s="193">
        <v>11</v>
      </c>
      <c r="J35" s="22"/>
    </row>
    <row r="36" spans="1:10" ht="12.75" hidden="1" customHeight="1">
      <c r="A36" s="65">
        <v>6</v>
      </c>
      <c r="B36" s="224" t="s">
        <v>93</v>
      </c>
      <c r="C36" s="225" t="s">
        <v>19</v>
      </c>
      <c r="D36" s="214" t="s">
        <v>185</v>
      </c>
      <c r="E36" s="202"/>
      <c r="F36" s="220" t="s">
        <v>20</v>
      </c>
      <c r="G36" s="225">
        <v>3</v>
      </c>
      <c r="H36" s="195">
        <f>G36*$G$4</f>
        <v>3</v>
      </c>
      <c r="I36" s="193">
        <v>11</v>
      </c>
      <c r="J36" s="22"/>
    </row>
    <row r="37" spans="1:10" ht="12.75" hidden="1" customHeight="1">
      <c r="A37" s="61"/>
      <c r="B37" s="221" t="s">
        <v>96</v>
      </c>
      <c r="C37" s="207" t="s">
        <v>42</v>
      </c>
      <c r="D37" s="217"/>
      <c r="E37" s="206"/>
      <c r="F37" s="207" t="s">
        <v>20</v>
      </c>
      <c r="G37" s="207">
        <v>1</v>
      </c>
      <c r="H37" s="195">
        <f>G37*$G$36</f>
        <v>3</v>
      </c>
      <c r="I37" s="193">
        <v>11</v>
      </c>
      <c r="J37" s="22"/>
    </row>
    <row r="38" spans="1:10" ht="12.75" hidden="1" customHeight="1">
      <c r="A38" s="64"/>
      <c r="B38" s="226" t="s">
        <v>94</v>
      </c>
      <c r="C38" s="204" t="s">
        <v>44</v>
      </c>
      <c r="D38" s="192"/>
      <c r="E38" s="227"/>
      <c r="F38" s="204" t="s">
        <v>20</v>
      </c>
      <c r="G38" s="204">
        <v>1</v>
      </c>
      <c r="H38" s="198">
        <f>G38*$G$36</f>
        <v>3</v>
      </c>
      <c r="I38" s="193">
        <v>11</v>
      </c>
      <c r="J38" s="22"/>
    </row>
    <row r="39" spans="1:10" ht="12.75" hidden="1" customHeight="1">
      <c r="A39" s="61"/>
      <c r="B39" s="194" t="s">
        <v>50</v>
      </c>
      <c r="C39" s="195" t="s">
        <v>95</v>
      </c>
      <c r="D39" s="214"/>
      <c r="E39" s="202"/>
      <c r="F39" s="195" t="s">
        <v>20</v>
      </c>
      <c r="G39" s="195">
        <v>2</v>
      </c>
      <c r="H39" s="195">
        <f>G39*$G$36</f>
        <v>6</v>
      </c>
      <c r="I39" s="195">
        <v>11</v>
      </c>
      <c r="J39" s="22"/>
    </row>
    <row r="40" spans="1:10" ht="12.75" hidden="1" customHeight="1">
      <c r="A40" s="185"/>
      <c r="B40" s="215" t="s">
        <v>52</v>
      </c>
      <c r="C40" s="216" t="s">
        <v>53</v>
      </c>
      <c r="D40" s="228"/>
      <c r="E40" s="229"/>
      <c r="F40" s="216" t="s">
        <v>20</v>
      </c>
      <c r="G40" s="230">
        <v>1</v>
      </c>
      <c r="H40" s="216">
        <f>G40*$G$36</f>
        <v>3</v>
      </c>
      <c r="I40" s="209">
        <v>11</v>
      </c>
      <c r="J40" s="22"/>
    </row>
    <row r="41" spans="1:10" ht="12.75" hidden="1" customHeight="1">
      <c r="A41" s="62">
        <v>7</v>
      </c>
      <c r="B41" s="224" t="s">
        <v>93</v>
      </c>
      <c r="C41" s="225" t="s">
        <v>19</v>
      </c>
      <c r="D41" s="214" t="s">
        <v>186</v>
      </c>
      <c r="E41" s="195"/>
      <c r="F41" s="225" t="s">
        <v>20</v>
      </c>
      <c r="G41" s="225">
        <v>6</v>
      </c>
      <c r="H41" s="231">
        <f>G41</f>
        <v>6</v>
      </c>
      <c r="I41" s="193">
        <v>11</v>
      </c>
      <c r="J41" s="22"/>
    </row>
    <row r="42" spans="1:10" ht="12.75" hidden="1" customHeight="1">
      <c r="A42" s="63"/>
      <c r="B42" s="221" t="s">
        <v>94</v>
      </c>
      <c r="C42" s="232" t="s">
        <v>44</v>
      </c>
      <c r="D42" s="228"/>
      <c r="E42" s="206"/>
      <c r="F42" s="207" t="s">
        <v>20</v>
      </c>
      <c r="G42" s="207">
        <v>1</v>
      </c>
      <c r="H42" s="213">
        <f>G42*$G$41</f>
        <v>6</v>
      </c>
      <c r="I42" s="193">
        <v>11</v>
      </c>
      <c r="J42" s="22"/>
    </row>
    <row r="43" spans="1:10" s="186" customFormat="1" ht="12.75" hidden="1" customHeight="1">
      <c r="A43" s="61">
        <v>8</v>
      </c>
      <c r="B43" s="224" t="s">
        <v>640</v>
      </c>
      <c r="C43" s="195"/>
      <c r="D43" s="214"/>
      <c r="E43" s="202"/>
      <c r="F43" s="225" t="s">
        <v>20</v>
      </c>
      <c r="G43" s="195">
        <v>18</v>
      </c>
      <c r="H43" s="195">
        <v>18</v>
      </c>
      <c r="I43" s="195">
        <v>11</v>
      </c>
      <c r="J43" s="22"/>
    </row>
    <row r="44" spans="1:10" ht="12.75" hidden="1" customHeight="1">
      <c r="A44" s="62">
        <v>9</v>
      </c>
      <c r="B44" s="233" t="s">
        <v>188</v>
      </c>
      <c r="C44" s="234" t="s">
        <v>51</v>
      </c>
      <c r="D44" s="214"/>
      <c r="E44" s="234"/>
      <c r="F44" s="235" t="s">
        <v>20</v>
      </c>
      <c r="G44" s="236">
        <v>24</v>
      </c>
      <c r="H44" s="237">
        <f t="shared" ref="H44:H50" si="3">G44</f>
        <v>24</v>
      </c>
      <c r="I44" s="193">
        <v>11</v>
      </c>
      <c r="J44" s="22"/>
    </row>
    <row r="45" spans="1:10" ht="12.75" hidden="1" customHeight="1">
      <c r="A45" s="62">
        <v>10</v>
      </c>
      <c r="B45" s="233" t="s">
        <v>58</v>
      </c>
      <c r="C45" s="234" t="s">
        <v>59</v>
      </c>
      <c r="D45" s="214"/>
      <c r="E45" s="234"/>
      <c r="F45" s="235" t="s">
        <v>20</v>
      </c>
      <c r="G45" s="238">
        <v>12</v>
      </c>
      <c r="H45" s="237">
        <f t="shared" si="3"/>
        <v>12</v>
      </c>
      <c r="I45" s="193">
        <v>11</v>
      </c>
      <c r="J45" s="22"/>
    </row>
    <row r="46" spans="1:10" ht="12.75" hidden="1" customHeight="1">
      <c r="A46" s="62">
        <v>11</v>
      </c>
      <c r="B46" s="239" t="s">
        <v>58</v>
      </c>
      <c r="C46" s="240" t="s">
        <v>60</v>
      </c>
      <c r="D46" s="228"/>
      <c r="E46" s="222"/>
      <c r="F46" s="240" t="s">
        <v>20</v>
      </c>
      <c r="G46" s="238">
        <v>8</v>
      </c>
      <c r="H46" s="222">
        <f t="shared" si="3"/>
        <v>8</v>
      </c>
      <c r="I46" s="193">
        <v>11</v>
      </c>
      <c r="J46" s="22"/>
    </row>
    <row r="47" spans="1:10" ht="12.75" hidden="1" customHeight="1">
      <c r="A47" s="62">
        <v>12</v>
      </c>
      <c r="B47" s="239" t="s">
        <v>61</v>
      </c>
      <c r="C47" s="240" t="s">
        <v>62</v>
      </c>
      <c r="D47" s="214"/>
      <c r="E47" s="222"/>
      <c r="F47" s="240" t="s">
        <v>20</v>
      </c>
      <c r="G47" s="238">
        <v>56</v>
      </c>
      <c r="H47" s="222">
        <f t="shared" si="3"/>
        <v>56</v>
      </c>
      <c r="I47" s="193">
        <v>11</v>
      </c>
      <c r="J47" s="22"/>
    </row>
    <row r="48" spans="1:10" ht="12.75" hidden="1" customHeight="1">
      <c r="A48" s="62">
        <v>13</v>
      </c>
      <c r="B48" s="239" t="s">
        <v>63</v>
      </c>
      <c r="C48" s="240" t="s">
        <v>64</v>
      </c>
      <c r="D48" s="214"/>
      <c r="E48" s="222"/>
      <c r="F48" s="235" t="s">
        <v>20</v>
      </c>
      <c r="G48" s="238">
        <v>13</v>
      </c>
      <c r="H48" s="222">
        <f t="shared" si="3"/>
        <v>13</v>
      </c>
      <c r="I48" s="193">
        <v>11</v>
      </c>
      <c r="J48" s="22"/>
    </row>
    <row r="49" spans="1:10" ht="12.75" hidden="1" customHeight="1">
      <c r="A49" s="62">
        <v>14</v>
      </c>
      <c r="B49" s="239" t="s">
        <v>97</v>
      </c>
      <c r="C49" s="241" t="s">
        <v>66</v>
      </c>
      <c r="D49" s="195"/>
      <c r="E49" s="204"/>
      <c r="F49" s="235" t="s">
        <v>20</v>
      </c>
      <c r="G49" s="238">
        <v>56</v>
      </c>
      <c r="H49" s="242">
        <f t="shared" si="3"/>
        <v>56</v>
      </c>
      <c r="I49" s="193">
        <v>11</v>
      </c>
      <c r="J49" s="22"/>
    </row>
    <row r="50" spans="1:10" ht="12.75" hidden="1" customHeight="1">
      <c r="A50" s="62">
        <v>15</v>
      </c>
      <c r="B50" s="239" t="s">
        <v>67</v>
      </c>
      <c r="C50" s="243"/>
      <c r="D50" s="195"/>
      <c r="E50" s="231"/>
      <c r="F50" s="235" t="s">
        <v>20</v>
      </c>
      <c r="G50" s="238">
        <v>34</v>
      </c>
      <c r="H50" s="244">
        <f t="shared" si="3"/>
        <v>34</v>
      </c>
      <c r="I50" s="245">
        <v>11</v>
      </c>
      <c r="J50" s="22"/>
    </row>
    <row r="51" spans="1:10" ht="24.75" hidden="1" customHeight="1">
      <c r="A51" s="58" t="s">
        <v>88</v>
      </c>
      <c r="B51" s="58" t="s">
        <v>14</v>
      </c>
      <c r="C51" s="58" t="s">
        <v>15</v>
      </c>
      <c r="D51" s="58" t="s">
        <v>89</v>
      </c>
      <c r="E51" s="58" t="s">
        <v>90</v>
      </c>
      <c r="F51" s="58" t="s">
        <v>16</v>
      </c>
      <c r="G51" s="58" t="s">
        <v>91</v>
      </c>
      <c r="H51" s="58" t="s">
        <v>92</v>
      </c>
      <c r="I51" s="58" t="s">
        <v>74</v>
      </c>
      <c r="J51" s="22"/>
    </row>
    <row r="52" spans="1:10" ht="12.75" hidden="1" customHeight="1">
      <c r="A52" s="246">
        <v>1</v>
      </c>
      <c r="B52" s="190" t="s">
        <v>93</v>
      </c>
      <c r="C52" s="211" t="s">
        <v>19</v>
      </c>
      <c r="D52" s="192" t="s">
        <v>204</v>
      </c>
      <c r="E52" s="191"/>
      <c r="F52" s="191" t="s">
        <v>20</v>
      </c>
      <c r="G52" s="191">
        <v>1</v>
      </c>
      <c r="H52" s="193">
        <f>G52</f>
        <v>1</v>
      </c>
      <c r="I52" s="193">
        <v>12</v>
      </c>
      <c r="J52" s="22"/>
    </row>
    <row r="53" spans="1:10" ht="12.75" hidden="1" customHeight="1">
      <c r="A53" s="225"/>
      <c r="B53" s="194" t="s">
        <v>23</v>
      </c>
      <c r="C53" s="195" t="s">
        <v>32</v>
      </c>
      <c r="D53" s="196"/>
      <c r="E53" s="195"/>
      <c r="F53" s="195" t="s">
        <v>20</v>
      </c>
      <c r="G53" s="195">
        <v>2</v>
      </c>
      <c r="H53" s="195">
        <f t="shared" ref="H53:H59" si="4">G53*$G$4</f>
        <v>2</v>
      </c>
      <c r="I53" s="193">
        <v>12</v>
      </c>
      <c r="J53" s="22"/>
    </row>
    <row r="54" spans="1:10" ht="12.75" hidden="1" customHeight="1">
      <c r="A54" s="225"/>
      <c r="B54" s="194" t="s">
        <v>23</v>
      </c>
      <c r="C54" s="195" t="s">
        <v>31</v>
      </c>
      <c r="D54" s="196"/>
      <c r="E54" s="195"/>
      <c r="F54" s="195" t="s">
        <v>20</v>
      </c>
      <c r="G54" s="195">
        <v>1</v>
      </c>
      <c r="H54" s="195">
        <f t="shared" si="4"/>
        <v>1</v>
      </c>
      <c r="I54" s="193">
        <v>12</v>
      </c>
      <c r="J54" s="22"/>
    </row>
    <row r="55" spans="1:10" ht="12.75" hidden="1" customHeight="1">
      <c r="A55" s="225"/>
      <c r="B55" s="194" t="s">
        <v>23</v>
      </c>
      <c r="C55" s="195" t="s">
        <v>29</v>
      </c>
      <c r="D55" s="196"/>
      <c r="E55" s="195"/>
      <c r="F55" s="195" t="s">
        <v>20</v>
      </c>
      <c r="G55" s="195">
        <v>1</v>
      </c>
      <c r="H55" s="195">
        <f t="shared" si="4"/>
        <v>1</v>
      </c>
      <c r="I55" s="193">
        <v>12</v>
      </c>
      <c r="J55" s="22"/>
    </row>
    <row r="56" spans="1:10" ht="12.75" hidden="1" customHeight="1">
      <c r="A56" s="225"/>
      <c r="B56" s="194" t="s">
        <v>94</v>
      </c>
      <c r="C56" s="195" t="s">
        <v>44</v>
      </c>
      <c r="D56" s="201"/>
      <c r="E56" s="202"/>
      <c r="F56" s="195" t="s">
        <v>20</v>
      </c>
      <c r="G56" s="195">
        <v>1</v>
      </c>
      <c r="H56" s="195">
        <f>G56*$G$4</f>
        <v>1</v>
      </c>
      <c r="I56" s="193">
        <v>12</v>
      </c>
      <c r="J56" s="22"/>
    </row>
    <row r="57" spans="1:10" ht="12.75" hidden="1" customHeight="1">
      <c r="A57" s="247"/>
      <c r="B57" s="194" t="s">
        <v>50</v>
      </c>
      <c r="C57" s="195" t="s">
        <v>95</v>
      </c>
      <c r="D57" s="201"/>
      <c r="E57" s="202"/>
      <c r="F57" s="195" t="s">
        <v>20</v>
      </c>
      <c r="G57" s="195">
        <v>3</v>
      </c>
      <c r="H57" s="195">
        <f t="shared" si="4"/>
        <v>3</v>
      </c>
      <c r="I57" s="193">
        <v>12</v>
      </c>
      <c r="J57" s="22"/>
    </row>
    <row r="58" spans="1:10" ht="12.75" hidden="1" customHeight="1">
      <c r="A58" s="248"/>
      <c r="B58" s="203" t="s">
        <v>52</v>
      </c>
      <c r="C58" s="207" t="s">
        <v>53</v>
      </c>
      <c r="D58" s="249"/>
      <c r="E58" s="206"/>
      <c r="F58" s="207" t="s">
        <v>20</v>
      </c>
      <c r="G58" s="207">
        <v>1</v>
      </c>
      <c r="H58" s="208">
        <f t="shared" si="4"/>
        <v>1</v>
      </c>
      <c r="I58" s="193">
        <v>12</v>
      </c>
      <c r="J58" s="22"/>
    </row>
    <row r="59" spans="1:10" ht="12.75" hidden="1" customHeight="1">
      <c r="A59" s="248"/>
      <c r="B59" s="203" t="s">
        <v>54</v>
      </c>
      <c r="C59" s="204" t="s">
        <v>95</v>
      </c>
      <c r="D59" s="205"/>
      <c r="E59" s="206"/>
      <c r="F59" s="207" t="s">
        <v>20</v>
      </c>
      <c r="G59" s="207">
        <v>4</v>
      </c>
      <c r="H59" s="213">
        <f t="shared" si="4"/>
        <v>4</v>
      </c>
      <c r="I59" s="193">
        <v>12</v>
      </c>
      <c r="J59" s="22"/>
    </row>
    <row r="60" spans="1:10" ht="12.75" hidden="1" customHeight="1">
      <c r="A60" s="246">
        <v>2</v>
      </c>
      <c r="B60" s="210" t="s">
        <v>93</v>
      </c>
      <c r="C60" s="211" t="s">
        <v>19</v>
      </c>
      <c r="D60" s="192" t="s">
        <v>205</v>
      </c>
      <c r="E60" s="191"/>
      <c r="F60" s="212" t="s">
        <v>20</v>
      </c>
      <c r="G60" s="212">
        <v>1</v>
      </c>
      <c r="H60" s="213">
        <f>G60</f>
        <v>1</v>
      </c>
      <c r="I60" s="193">
        <v>12</v>
      </c>
      <c r="J60" s="22"/>
    </row>
    <row r="61" spans="1:10" ht="12.75" hidden="1" customHeight="1">
      <c r="A61" s="225"/>
      <c r="B61" s="194" t="s">
        <v>23</v>
      </c>
      <c r="C61" s="195" t="s">
        <v>31</v>
      </c>
      <c r="D61" s="214"/>
      <c r="E61" s="195"/>
      <c r="F61" s="207" t="s">
        <v>20</v>
      </c>
      <c r="G61" s="207">
        <v>1</v>
      </c>
      <c r="H61" s="213">
        <f t="shared" ref="H61:H66" si="5">G61*$G$4</f>
        <v>1</v>
      </c>
      <c r="I61" s="193">
        <v>12</v>
      </c>
      <c r="J61" s="22"/>
    </row>
    <row r="62" spans="1:10" ht="12.75" hidden="1" customHeight="1">
      <c r="A62" s="225"/>
      <c r="B62" s="194" t="s">
        <v>23</v>
      </c>
      <c r="C62" s="195" t="s">
        <v>26</v>
      </c>
      <c r="D62" s="214"/>
      <c r="E62" s="195"/>
      <c r="F62" s="207" t="s">
        <v>20</v>
      </c>
      <c r="G62" s="207">
        <v>1</v>
      </c>
      <c r="H62" s="213">
        <f t="shared" si="5"/>
        <v>1</v>
      </c>
      <c r="I62" s="193">
        <v>12</v>
      </c>
      <c r="J62" s="22"/>
    </row>
    <row r="63" spans="1:10" ht="12.75" hidden="1" customHeight="1">
      <c r="A63" s="225"/>
      <c r="B63" s="215" t="s">
        <v>94</v>
      </c>
      <c r="C63" s="216" t="s">
        <v>44</v>
      </c>
      <c r="D63" s="217"/>
      <c r="E63" s="218"/>
      <c r="F63" s="207" t="s">
        <v>20</v>
      </c>
      <c r="G63" s="207">
        <v>1</v>
      </c>
      <c r="H63" s="213">
        <f t="shared" si="5"/>
        <v>1</v>
      </c>
      <c r="I63" s="193">
        <v>12</v>
      </c>
      <c r="J63" s="22"/>
    </row>
    <row r="64" spans="1:10" ht="12.75" hidden="1" customHeight="1">
      <c r="A64" s="248"/>
      <c r="B64" s="203" t="s">
        <v>50</v>
      </c>
      <c r="C64" s="207" t="s">
        <v>95</v>
      </c>
      <c r="D64" s="192"/>
      <c r="E64" s="206"/>
      <c r="F64" s="207" t="s">
        <v>20</v>
      </c>
      <c r="G64" s="207">
        <v>2</v>
      </c>
      <c r="H64" s="213">
        <f t="shared" si="5"/>
        <v>2</v>
      </c>
      <c r="I64" s="193">
        <v>12</v>
      </c>
      <c r="J64" s="22"/>
    </row>
    <row r="65" spans="1:10" ht="12.75" hidden="1" customHeight="1">
      <c r="A65" s="248"/>
      <c r="B65" s="203" t="s">
        <v>52</v>
      </c>
      <c r="C65" s="207" t="s">
        <v>53</v>
      </c>
      <c r="D65" s="192"/>
      <c r="E65" s="206"/>
      <c r="F65" s="207" t="s">
        <v>20</v>
      </c>
      <c r="G65" s="207">
        <v>1</v>
      </c>
      <c r="H65" s="213">
        <f t="shared" si="5"/>
        <v>1</v>
      </c>
      <c r="I65" s="193">
        <v>12</v>
      </c>
      <c r="J65" s="22"/>
    </row>
    <row r="66" spans="1:10" ht="12.75" hidden="1" customHeight="1">
      <c r="A66" s="248"/>
      <c r="B66" s="203" t="s">
        <v>54</v>
      </c>
      <c r="C66" s="207" t="s">
        <v>95</v>
      </c>
      <c r="D66" s="192"/>
      <c r="E66" s="206"/>
      <c r="F66" s="207" t="s">
        <v>20</v>
      </c>
      <c r="G66" s="207">
        <v>3</v>
      </c>
      <c r="H66" s="213">
        <f t="shared" si="5"/>
        <v>3</v>
      </c>
      <c r="I66" s="193">
        <v>12</v>
      </c>
      <c r="J66" s="22"/>
    </row>
    <row r="67" spans="1:10" ht="12.75" hidden="1" customHeight="1">
      <c r="A67" s="248">
        <v>3</v>
      </c>
      <c r="B67" s="219" t="s">
        <v>93</v>
      </c>
      <c r="C67" s="220" t="s">
        <v>19</v>
      </c>
      <c r="D67" s="192" t="s">
        <v>206</v>
      </c>
      <c r="E67" s="207"/>
      <c r="F67" s="220" t="s">
        <v>20</v>
      </c>
      <c r="G67" s="220">
        <v>1</v>
      </c>
      <c r="H67" s="213">
        <f>G67</f>
        <v>1</v>
      </c>
      <c r="I67" s="193">
        <v>12</v>
      </c>
      <c r="J67" s="22">
        <f>SUMIFS(H67:H735,C67:C735,"SNR-24",I67:I735,I67)</f>
        <v>14</v>
      </c>
    </row>
    <row r="68" spans="1:10" ht="12.75" hidden="1" customHeight="1">
      <c r="A68" s="248"/>
      <c r="B68" s="221" t="s">
        <v>96</v>
      </c>
      <c r="C68" s="207" t="s">
        <v>36</v>
      </c>
      <c r="D68" s="192"/>
      <c r="E68" s="207"/>
      <c r="F68" s="222" t="s">
        <v>20</v>
      </c>
      <c r="G68" s="222">
        <v>1</v>
      </c>
      <c r="H68" s="213">
        <f>G68*$G$19</f>
        <v>1</v>
      </c>
      <c r="I68" s="193">
        <v>12</v>
      </c>
      <c r="J68" s="22"/>
    </row>
    <row r="69" spans="1:10" ht="12.75" hidden="1" customHeight="1">
      <c r="A69" s="248"/>
      <c r="B69" s="221" t="s">
        <v>94</v>
      </c>
      <c r="C69" s="207" t="s">
        <v>44</v>
      </c>
      <c r="D69" s="192"/>
      <c r="E69" s="206"/>
      <c r="F69" s="207" t="s">
        <v>20</v>
      </c>
      <c r="G69" s="207">
        <v>1</v>
      </c>
      <c r="H69" s="213">
        <f>G69*$G$19</f>
        <v>1</v>
      </c>
      <c r="I69" s="193">
        <v>12</v>
      </c>
      <c r="J69" s="22"/>
    </row>
    <row r="70" spans="1:10" ht="12.75" hidden="1" customHeight="1">
      <c r="A70" s="248"/>
      <c r="B70" s="221" t="s">
        <v>50</v>
      </c>
      <c r="C70" s="207" t="s">
        <v>95</v>
      </c>
      <c r="D70" s="192"/>
      <c r="E70" s="206"/>
      <c r="F70" s="207" t="s">
        <v>20</v>
      </c>
      <c r="G70" s="207">
        <v>2</v>
      </c>
      <c r="H70" s="213">
        <f>G70*$G$19</f>
        <v>2</v>
      </c>
      <c r="I70" s="193">
        <v>12</v>
      </c>
      <c r="J70" s="22"/>
    </row>
    <row r="71" spans="1:10" ht="12.75" hidden="1" customHeight="1">
      <c r="A71" s="248"/>
      <c r="B71" s="221" t="s">
        <v>52</v>
      </c>
      <c r="C71" s="207" t="s">
        <v>53</v>
      </c>
      <c r="D71" s="192"/>
      <c r="E71" s="206"/>
      <c r="F71" s="207" t="s">
        <v>20</v>
      </c>
      <c r="G71" s="207">
        <v>1</v>
      </c>
      <c r="H71" s="213">
        <f>G71*$G$19</f>
        <v>1</v>
      </c>
      <c r="I71" s="193">
        <v>12</v>
      </c>
      <c r="J71" s="22"/>
    </row>
    <row r="72" spans="1:10" ht="12.75" hidden="1" customHeight="1">
      <c r="A72" s="248">
        <v>4</v>
      </c>
      <c r="B72" s="219" t="s">
        <v>93</v>
      </c>
      <c r="C72" s="220" t="s">
        <v>19</v>
      </c>
      <c r="D72" s="192" t="s">
        <v>207</v>
      </c>
      <c r="E72" s="206"/>
      <c r="F72" s="220" t="s">
        <v>20</v>
      </c>
      <c r="G72" s="223">
        <v>4</v>
      </c>
      <c r="H72" s="195">
        <f>G72*$G$4</f>
        <v>4</v>
      </c>
      <c r="I72" s="193">
        <v>12</v>
      </c>
      <c r="J72" s="22"/>
    </row>
    <row r="73" spans="1:10" ht="12.75" hidden="1" customHeight="1">
      <c r="A73" s="248"/>
      <c r="B73" s="221" t="s">
        <v>96</v>
      </c>
      <c r="C73" s="207" t="s">
        <v>38</v>
      </c>
      <c r="D73" s="192"/>
      <c r="E73" s="206"/>
      <c r="F73" s="207" t="s">
        <v>20</v>
      </c>
      <c r="G73" s="207">
        <v>1</v>
      </c>
      <c r="H73" s="195">
        <f>G73*$H$72</f>
        <v>4</v>
      </c>
      <c r="I73" s="193">
        <v>12</v>
      </c>
      <c r="J73" s="22"/>
    </row>
    <row r="74" spans="1:10" ht="12.75" hidden="1" customHeight="1">
      <c r="A74" s="248"/>
      <c r="B74" s="221" t="s">
        <v>94</v>
      </c>
      <c r="C74" s="207" t="s">
        <v>44</v>
      </c>
      <c r="D74" s="192"/>
      <c r="E74" s="206"/>
      <c r="F74" s="207" t="s">
        <v>20</v>
      </c>
      <c r="G74" s="207">
        <v>1</v>
      </c>
      <c r="H74" s="195">
        <f>G74*$H$72</f>
        <v>4</v>
      </c>
      <c r="I74" s="193">
        <v>12</v>
      </c>
      <c r="J74" s="22"/>
    </row>
    <row r="75" spans="1:10" ht="12.75" hidden="1" customHeight="1">
      <c r="A75" s="248"/>
      <c r="B75" s="221" t="s">
        <v>50</v>
      </c>
      <c r="C75" s="207" t="s">
        <v>95</v>
      </c>
      <c r="D75" s="192"/>
      <c r="E75" s="206"/>
      <c r="F75" s="207" t="s">
        <v>20</v>
      </c>
      <c r="G75" s="207">
        <v>2</v>
      </c>
      <c r="H75" s="195">
        <f>G75*$H$72</f>
        <v>8</v>
      </c>
      <c r="I75" s="193">
        <v>12</v>
      </c>
      <c r="J75" s="22"/>
    </row>
    <row r="76" spans="1:10" ht="12.75" hidden="1" customHeight="1">
      <c r="A76" s="248"/>
      <c r="B76" s="221" t="s">
        <v>52</v>
      </c>
      <c r="C76" s="207" t="s">
        <v>53</v>
      </c>
      <c r="D76" s="192"/>
      <c r="E76" s="206"/>
      <c r="F76" s="207" t="s">
        <v>20</v>
      </c>
      <c r="G76" s="207">
        <v>1</v>
      </c>
      <c r="H76" s="195">
        <f>G76*$H$72</f>
        <v>4</v>
      </c>
      <c r="I76" s="193">
        <v>12</v>
      </c>
      <c r="J76" s="22"/>
    </row>
    <row r="77" spans="1:10" ht="12.75" hidden="1" customHeight="1">
      <c r="A77" s="250">
        <v>5</v>
      </c>
      <c r="B77" s="224" t="s">
        <v>93</v>
      </c>
      <c r="C77" s="225" t="s">
        <v>19</v>
      </c>
      <c r="D77" s="214" t="s">
        <v>208</v>
      </c>
      <c r="E77" s="202"/>
      <c r="F77" s="220" t="s">
        <v>20</v>
      </c>
      <c r="G77" s="225">
        <v>4</v>
      </c>
      <c r="H77" s="195">
        <f>G77*$G$4</f>
        <v>4</v>
      </c>
      <c r="I77" s="193">
        <v>12</v>
      </c>
      <c r="J77" s="22"/>
    </row>
    <row r="78" spans="1:10" ht="12.75" hidden="1" customHeight="1">
      <c r="A78" s="225"/>
      <c r="B78" s="221" t="s">
        <v>96</v>
      </c>
      <c r="C78" s="207" t="s">
        <v>42</v>
      </c>
      <c r="D78" s="217"/>
      <c r="E78" s="206"/>
      <c r="F78" s="207" t="s">
        <v>20</v>
      </c>
      <c r="G78" s="207">
        <v>1</v>
      </c>
      <c r="H78" s="195">
        <f>G78*$H$77</f>
        <v>4</v>
      </c>
      <c r="I78" s="193">
        <v>12</v>
      </c>
      <c r="J78" s="22"/>
    </row>
    <row r="79" spans="1:10" ht="12.75" hidden="1" customHeight="1">
      <c r="A79" s="225"/>
      <c r="B79" s="221" t="s">
        <v>94</v>
      </c>
      <c r="C79" s="207" t="s">
        <v>44</v>
      </c>
      <c r="D79" s="192"/>
      <c r="E79" s="206"/>
      <c r="F79" s="207" t="s">
        <v>20</v>
      </c>
      <c r="G79" s="207">
        <v>1</v>
      </c>
      <c r="H79" s="195">
        <f>G79*$H$77</f>
        <v>4</v>
      </c>
      <c r="I79" s="193">
        <v>12</v>
      </c>
      <c r="J79" s="22"/>
    </row>
    <row r="80" spans="1:10" ht="12.75" hidden="1" customHeight="1">
      <c r="A80" s="225"/>
      <c r="B80" s="226" t="s">
        <v>50</v>
      </c>
      <c r="C80" s="204" t="s">
        <v>95</v>
      </c>
      <c r="D80" s="192"/>
      <c r="E80" s="227"/>
      <c r="F80" s="204" t="s">
        <v>20</v>
      </c>
      <c r="G80" s="204">
        <v>2</v>
      </c>
      <c r="H80" s="195">
        <f>G80*$H$77</f>
        <v>8</v>
      </c>
      <c r="I80" s="193">
        <v>12</v>
      </c>
      <c r="J80" s="22"/>
    </row>
    <row r="81" spans="1:10" ht="12.75" hidden="1" customHeight="1">
      <c r="A81" s="250"/>
      <c r="B81" s="194" t="s">
        <v>52</v>
      </c>
      <c r="C81" s="195" t="s">
        <v>53</v>
      </c>
      <c r="D81" s="214"/>
      <c r="E81" s="202"/>
      <c r="F81" s="195" t="s">
        <v>20</v>
      </c>
      <c r="G81" s="195">
        <v>1</v>
      </c>
      <c r="H81" s="195">
        <f>G81*$H$77</f>
        <v>4</v>
      </c>
      <c r="I81" s="193">
        <v>12</v>
      </c>
      <c r="J81" s="22"/>
    </row>
    <row r="82" spans="1:10" ht="12.75" hidden="1" customHeight="1">
      <c r="A82" s="247">
        <v>6</v>
      </c>
      <c r="B82" s="224" t="s">
        <v>93</v>
      </c>
      <c r="C82" s="225" t="s">
        <v>19</v>
      </c>
      <c r="D82" s="214" t="s">
        <v>209</v>
      </c>
      <c r="E82" s="195"/>
      <c r="F82" s="225" t="s">
        <v>20</v>
      </c>
      <c r="G82" s="225">
        <v>5</v>
      </c>
      <c r="H82" s="231">
        <f>G82</f>
        <v>5</v>
      </c>
      <c r="I82" s="193">
        <v>12</v>
      </c>
      <c r="J82" s="22"/>
    </row>
    <row r="83" spans="1:10" ht="12.75" hidden="1" customHeight="1">
      <c r="A83" s="248"/>
      <c r="B83" s="221" t="s">
        <v>94</v>
      </c>
      <c r="C83" s="232" t="s">
        <v>44</v>
      </c>
      <c r="D83" s="228"/>
      <c r="E83" s="206"/>
      <c r="F83" s="207" t="s">
        <v>20</v>
      </c>
      <c r="G83" s="207">
        <v>1</v>
      </c>
      <c r="H83" s="195">
        <f>G83*$H$82</f>
        <v>5</v>
      </c>
      <c r="I83" s="193">
        <v>12</v>
      </c>
      <c r="J83" s="22"/>
    </row>
    <row r="84" spans="1:10" s="186" customFormat="1" ht="12.75" hidden="1" customHeight="1">
      <c r="A84" s="225">
        <v>7</v>
      </c>
      <c r="B84" s="224" t="s">
        <v>640</v>
      </c>
      <c r="C84" s="195"/>
      <c r="D84" s="214"/>
      <c r="E84" s="202"/>
      <c r="F84" s="225" t="s">
        <v>20</v>
      </c>
      <c r="G84" s="195">
        <f>H84</f>
        <v>23</v>
      </c>
      <c r="H84" s="195">
        <v>23</v>
      </c>
      <c r="I84" s="195">
        <v>12</v>
      </c>
      <c r="J84" s="22"/>
    </row>
    <row r="85" spans="1:10" ht="12.75" hidden="1" customHeight="1">
      <c r="A85" s="247">
        <v>8</v>
      </c>
      <c r="B85" s="251" t="s">
        <v>188</v>
      </c>
      <c r="C85" s="252" t="s">
        <v>51</v>
      </c>
      <c r="D85" s="228"/>
      <c r="E85" s="252"/>
      <c r="F85" s="253" t="s">
        <v>20</v>
      </c>
      <c r="G85" s="254">
        <v>28</v>
      </c>
      <c r="H85" s="255">
        <f t="shared" ref="H85:H91" si="6">G85</f>
        <v>28</v>
      </c>
      <c r="I85" s="209">
        <v>12</v>
      </c>
      <c r="J85" s="22"/>
    </row>
    <row r="86" spans="1:10" ht="12.75" hidden="1" customHeight="1">
      <c r="A86" s="247">
        <v>9</v>
      </c>
      <c r="B86" s="233" t="s">
        <v>58</v>
      </c>
      <c r="C86" s="234" t="s">
        <v>59</v>
      </c>
      <c r="D86" s="214"/>
      <c r="E86" s="234"/>
      <c r="F86" s="235" t="s">
        <v>20</v>
      </c>
      <c r="G86" s="238">
        <v>24</v>
      </c>
      <c r="H86" s="237">
        <f t="shared" si="6"/>
        <v>24</v>
      </c>
      <c r="I86" s="193">
        <v>12</v>
      </c>
      <c r="J86" s="22"/>
    </row>
    <row r="87" spans="1:10" ht="12.75" hidden="1" customHeight="1">
      <c r="A87" s="248">
        <v>10</v>
      </c>
      <c r="B87" s="239" t="s">
        <v>58</v>
      </c>
      <c r="C87" s="240" t="s">
        <v>60</v>
      </c>
      <c r="D87" s="228"/>
      <c r="E87" s="222"/>
      <c r="F87" s="240" t="s">
        <v>20</v>
      </c>
      <c r="G87" s="238">
        <v>0</v>
      </c>
      <c r="H87" s="222">
        <f t="shared" si="6"/>
        <v>0</v>
      </c>
      <c r="I87" s="193">
        <v>12</v>
      </c>
      <c r="J87" s="22"/>
    </row>
    <row r="88" spans="1:10" ht="12.75" hidden="1" customHeight="1">
      <c r="A88" s="247">
        <v>11</v>
      </c>
      <c r="B88" s="239" t="s">
        <v>61</v>
      </c>
      <c r="C88" s="240" t="s">
        <v>62</v>
      </c>
      <c r="D88" s="214"/>
      <c r="E88" s="222"/>
      <c r="F88" s="240" t="s">
        <v>20</v>
      </c>
      <c r="G88" s="238">
        <v>48</v>
      </c>
      <c r="H88" s="222">
        <f t="shared" si="6"/>
        <v>48</v>
      </c>
      <c r="I88" s="193">
        <v>12</v>
      </c>
      <c r="J88" s="22"/>
    </row>
    <row r="89" spans="1:10" ht="12.75" hidden="1" customHeight="1">
      <c r="A89" s="247">
        <v>12</v>
      </c>
      <c r="B89" s="239" t="s">
        <v>63</v>
      </c>
      <c r="C89" s="240" t="s">
        <v>64</v>
      </c>
      <c r="D89" s="214"/>
      <c r="E89" s="222"/>
      <c r="F89" s="235" t="s">
        <v>20</v>
      </c>
      <c r="G89" s="238">
        <v>16</v>
      </c>
      <c r="H89" s="222">
        <f t="shared" si="6"/>
        <v>16</v>
      </c>
      <c r="I89" s="193">
        <v>12</v>
      </c>
      <c r="J89" s="22"/>
    </row>
    <row r="90" spans="1:10" ht="12.75" hidden="1" customHeight="1">
      <c r="A90" s="248">
        <v>13</v>
      </c>
      <c r="B90" s="239" t="s">
        <v>97</v>
      </c>
      <c r="C90" s="241" t="s">
        <v>66</v>
      </c>
      <c r="D90" s="195"/>
      <c r="E90" s="204"/>
      <c r="F90" s="235" t="s">
        <v>20</v>
      </c>
      <c r="G90" s="238">
        <v>56</v>
      </c>
      <c r="H90" s="242">
        <f t="shared" si="6"/>
        <v>56</v>
      </c>
      <c r="I90" s="193">
        <v>12</v>
      </c>
      <c r="J90" s="22"/>
    </row>
    <row r="91" spans="1:10" ht="12.75" hidden="1" customHeight="1">
      <c r="A91" s="247">
        <v>14</v>
      </c>
      <c r="B91" s="239" t="s">
        <v>67</v>
      </c>
      <c r="C91" s="243"/>
      <c r="D91" s="195"/>
      <c r="E91" s="231"/>
      <c r="F91" s="235" t="s">
        <v>20</v>
      </c>
      <c r="G91" s="238">
        <v>40</v>
      </c>
      <c r="H91" s="244">
        <f t="shared" si="6"/>
        <v>40</v>
      </c>
      <c r="I91" s="245">
        <v>12</v>
      </c>
      <c r="J91" s="22"/>
    </row>
    <row r="92" spans="1:10" ht="12.75" hidden="1" customHeight="1">
      <c r="A92" s="58" t="s">
        <v>88</v>
      </c>
      <c r="B92" s="58" t="s">
        <v>14</v>
      </c>
      <c r="C92" s="58" t="s">
        <v>15</v>
      </c>
      <c r="D92" s="58" t="s">
        <v>89</v>
      </c>
      <c r="E92" s="58" t="s">
        <v>90</v>
      </c>
      <c r="F92" s="58" t="s">
        <v>16</v>
      </c>
      <c r="G92" s="58" t="s">
        <v>91</v>
      </c>
      <c r="H92" s="58" t="s">
        <v>92</v>
      </c>
      <c r="I92" s="58" t="s">
        <v>74</v>
      </c>
      <c r="J92" s="22"/>
    </row>
    <row r="93" spans="1:10" ht="12.75" hidden="1" customHeight="1">
      <c r="A93" s="246">
        <v>1</v>
      </c>
      <c r="B93" s="190" t="s">
        <v>93</v>
      </c>
      <c r="C93" s="256" t="s">
        <v>491</v>
      </c>
      <c r="D93" s="192" t="s">
        <v>210</v>
      </c>
      <c r="E93" s="191"/>
      <c r="F93" s="191" t="s">
        <v>20</v>
      </c>
      <c r="G93" s="191">
        <v>1</v>
      </c>
      <c r="H93" s="193">
        <v>1</v>
      </c>
      <c r="I93" s="193">
        <v>13</v>
      </c>
      <c r="J93" s="22"/>
    </row>
    <row r="94" spans="1:10" ht="12.75" hidden="1" customHeight="1">
      <c r="A94" s="225"/>
      <c r="B94" s="194" t="s">
        <v>23</v>
      </c>
      <c r="C94" s="195" t="s">
        <v>31</v>
      </c>
      <c r="D94" s="196"/>
      <c r="E94" s="195"/>
      <c r="F94" s="195" t="s">
        <v>20</v>
      </c>
      <c r="G94" s="195">
        <v>2</v>
      </c>
      <c r="H94" s="195">
        <v>2</v>
      </c>
      <c r="I94" s="193">
        <v>13</v>
      </c>
      <c r="J94" s="22"/>
    </row>
    <row r="95" spans="1:10" ht="12.75" hidden="1" customHeight="1">
      <c r="A95" s="257"/>
      <c r="B95" s="194" t="s">
        <v>23</v>
      </c>
      <c r="C95" s="195" t="s">
        <v>26</v>
      </c>
      <c r="D95" s="196"/>
      <c r="E95" s="195"/>
      <c r="F95" s="195" t="s">
        <v>20</v>
      </c>
      <c r="G95" s="195">
        <v>1</v>
      </c>
      <c r="H95" s="195">
        <v>1</v>
      </c>
      <c r="I95" s="193">
        <v>13</v>
      </c>
      <c r="J95" s="22"/>
    </row>
    <row r="96" spans="1:10" ht="12.75" hidden="1" customHeight="1">
      <c r="A96" s="247"/>
      <c r="B96" s="194" t="s">
        <v>94</v>
      </c>
      <c r="C96" s="195" t="s">
        <v>44</v>
      </c>
      <c r="D96" s="201"/>
      <c r="E96" s="202"/>
      <c r="F96" s="195" t="s">
        <v>20</v>
      </c>
      <c r="G96" s="195">
        <v>1</v>
      </c>
      <c r="H96" s="195">
        <v>1</v>
      </c>
      <c r="I96" s="193">
        <v>13</v>
      </c>
      <c r="J96" s="22"/>
    </row>
    <row r="97" spans="1:10" ht="12.75" hidden="1" customHeight="1">
      <c r="A97" s="247"/>
      <c r="B97" s="194" t="s">
        <v>50</v>
      </c>
      <c r="C97" s="195" t="s">
        <v>95</v>
      </c>
      <c r="D97" s="201"/>
      <c r="E97" s="202"/>
      <c r="F97" s="195" t="s">
        <v>20</v>
      </c>
      <c r="G97" s="195">
        <v>2</v>
      </c>
      <c r="H97" s="195">
        <v>2</v>
      </c>
      <c r="I97" s="193">
        <v>13</v>
      </c>
      <c r="J97" s="22"/>
    </row>
    <row r="98" spans="1:10" ht="12.75" hidden="1" customHeight="1">
      <c r="A98" s="248"/>
      <c r="B98" s="203" t="s">
        <v>52</v>
      </c>
      <c r="C98" s="207" t="s">
        <v>53</v>
      </c>
      <c r="D98" s="249"/>
      <c r="E98" s="206"/>
      <c r="F98" s="207" t="s">
        <v>20</v>
      </c>
      <c r="G98" s="207">
        <v>1</v>
      </c>
      <c r="H98" s="208">
        <v>1</v>
      </c>
      <c r="I98" s="193">
        <v>13</v>
      </c>
      <c r="J98" s="22"/>
    </row>
    <row r="99" spans="1:10" ht="12.75" hidden="1" customHeight="1">
      <c r="A99" s="248"/>
      <c r="B99" s="203" t="s">
        <v>54</v>
      </c>
      <c r="C99" s="204" t="s">
        <v>95</v>
      </c>
      <c r="D99" s="205"/>
      <c r="E99" s="206"/>
      <c r="F99" s="207" t="s">
        <v>20</v>
      </c>
      <c r="G99" s="207">
        <v>3</v>
      </c>
      <c r="H99" s="213">
        <v>3</v>
      </c>
      <c r="I99" s="193">
        <v>13</v>
      </c>
      <c r="J99" s="22"/>
    </row>
    <row r="100" spans="1:10" ht="12.75" hidden="1" customHeight="1">
      <c r="A100" s="246">
        <v>2</v>
      </c>
      <c r="B100" s="210" t="s">
        <v>93</v>
      </c>
      <c r="C100" s="211" t="s">
        <v>19</v>
      </c>
      <c r="D100" s="192" t="s">
        <v>211</v>
      </c>
      <c r="E100" s="191"/>
      <c r="F100" s="212" t="s">
        <v>20</v>
      </c>
      <c r="G100" s="212">
        <v>1</v>
      </c>
      <c r="H100" s="213">
        <v>1</v>
      </c>
      <c r="I100" s="193">
        <v>13</v>
      </c>
      <c r="J100" s="22"/>
    </row>
    <row r="101" spans="1:10" ht="12.75" hidden="1" customHeight="1">
      <c r="A101" s="225"/>
      <c r="B101" s="194" t="s">
        <v>23</v>
      </c>
      <c r="C101" s="195" t="s">
        <v>31</v>
      </c>
      <c r="D101" s="214"/>
      <c r="E101" s="195"/>
      <c r="F101" s="207" t="s">
        <v>20</v>
      </c>
      <c r="G101" s="207">
        <v>1</v>
      </c>
      <c r="H101" s="213">
        <v>1</v>
      </c>
      <c r="I101" s="193">
        <v>13</v>
      </c>
      <c r="J101" s="22"/>
    </row>
    <row r="102" spans="1:10" ht="12.75" hidden="1" customHeight="1">
      <c r="A102" s="225"/>
      <c r="B102" s="194" t="s">
        <v>23</v>
      </c>
      <c r="C102" s="195" t="s">
        <v>28</v>
      </c>
      <c r="D102" s="214"/>
      <c r="E102" s="195"/>
      <c r="F102" s="207" t="s">
        <v>20</v>
      </c>
      <c r="G102" s="207">
        <v>1</v>
      </c>
      <c r="H102" s="213">
        <v>1</v>
      </c>
      <c r="I102" s="193">
        <v>13</v>
      </c>
      <c r="J102" s="22"/>
    </row>
    <row r="103" spans="1:10" ht="12.75" hidden="1" customHeight="1">
      <c r="A103" s="225"/>
      <c r="B103" s="215" t="s">
        <v>94</v>
      </c>
      <c r="C103" s="216" t="s">
        <v>44</v>
      </c>
      <c r="D103" s="217"/>
      <c r="E103" s="218"/>
      <c r="F103" s="207" t="s">
        <v>20</v>
      </c>
      <c r="G103" s="207">
        <v>1</v>
      </c>
      <c r="H103" s="213">
        <v>1</v>
      </c>
      <c r="I103" s="193">
        <v>13</v>
      </c>
      <c r="J103" s="22"/>
    </row>
    <row r="104" spans="1:10" ht="12.75" hidden="1" customHeight="1">
      <c r="A104" s="248"/>
      <c r="B104" s="203" t="s">
        <v>50</v>
      </c>
      <c r="C104" s="207" t="s">
        <v>95</v>
      </c>
      <c r="D104" s="192"/>
      <c r="E104" s="206"/>
      <c r="F104" s="207" t="s">
        <v>20</v>
      </c>
      <c r="G104" s="207">
        <v>2</v>
      </c>
      <c r="H104" s="213">
        <v>2</v>
      </c>
      <c r="I104" s="193">
        <v>13</v>
      </c>
      <c r="J104" s="22"/>
    </row>
    <row r="105" spans="1:10" ht="12.75" hidden="1" customHeight="1">
      <c r="A105" s="248"/>
      <c r="B105" s="203" t="s">
        <v>52</v>
      </c>
      <c r="C105" s="207" t="s">
        <v>53</v>
      </c>
      <c r="D105" s="192"/>
      <c r="E105" s="206"/>
      <c r="F105" s="207" t="s">
        <v>20</v>
      </c>
      <c r="G105" s="207">
        <v>1</v>
      </c>
      <c r="H105" s="213">
        <v>1</v>
      </c>
      <c r="I105" s="193">
        <v>13</v>
      </c>
      <c r="J105" s="22"/>
    </row>
    <row r="106" spans="1:10" ht="12.75" hidden="1" customHeight="1">
      <c r="A106" s="248"/>
      <c r="B106" s="203" t="s">
        <v>54</v>
      </c>
      <c r="C106" s="207" t="s">
        <v>95</v>
      </c>
      <c r="D106" s="192"/>
      <c r="E106" s="206"/>
      <c r="F106" s="207" t="s">
        <v>20</v>
      </c>
      <c r="G106" s="207">
        <v>3</v>
      </c>
      <c r="H106" s="213">
        <v>3</v>
      </c>
      <c r="I106" s="193">
        <v>13</v>
      </c>
      <c r="J106" s="22"/>
    </row>
    <row r="107" spans="1:10" ht="12.75" hidden="1" customHeight="1">
      <c r="A107" s="248">
        <v>3</v>
      </c>
      <c r="B107" s="219" t="s">
        <v>93</v>
      </c>
      <c r="C107" s="220" t="s">
        <v>19</v>
      </c>
      <c r="D107" s="192" t="s">
        <v>212</v>
      </c>
      <c r="E107" s="206"/>
      <c r="F107" s="220" t="s">
        <v>20</v>
      </c>
      <c r="G107" s="212">
        <v>3</v>
      </c>
      <c r="H107" s="195">
        <v>3</v>
      </c>
      <c r="I107" s="193">
        <v>13</v>
      </c>
      <c r="J107" s="22"/>
    </row>
    <row r="108" spans="1:10" ht="12.75" hidden="1" customHeight="1">
      <c r="A108" s="248"/>
      <c r="B108" s="221" t="s">
        <v>96</v>
      </c>
      <c r="C108" s="207" t="s">
        <v>38</v>
      </c>
      <c r="D108" s="192"/>
      <c r="E108" s="206"/>
      <c r="F108" s="207" t="s">
        <v>20</v>
      </c>
      <c r="G108" s="207">
        <v>1</v>
      </c>
      <c r="H108" s="195">
        <v>3</v>
      </c>
      <c r="I108" s="193">
        <v>13</v>
      </c>
      <c r="J108" s="22"/>
    </row>
    <row r="109" spans="1:10" ht="12.75" hidden="1" customHeight="1">
      <c r="A109" s="248"/>
      <c r="B109" s="221" t="s">
        <v>94</v>
      </c>
      <c r="C109" s="207" t="s">
        <v>44</v>
      </c>
      <c r="D109" s="192"/>
      <c r="E109" s="206"/>
      <c r="F109" s="207" t="s">
        <v>20</v>
      </c>
      <c r="G109" s="207">
        <v>1</v>
      </c>
      <c r="H109" s="195">
        <v>3</v>
      </c>
      <c r="I109" s="193">
        <v>13</v>
      </c>
      <c r="J109" s="22"/>
    </row>
    <row r="110" spans="1:10" ht="12.75" hidden="1" customHeight="1">
      <c r="A110" s="248"/>
      <c r="B110" s="221" t="s">
        <v>50</v>
      </c>
      <c r="C110" s="207" t="s">
        <v>95</v>
      </c>
      <c r="D110" s="192"/>
      <c r="E110" s="206"/>
      <c r="F110" s="207" t="s">
        <v>20</v>
      </c>
      <c r="G110" s="207">
        <v>2</v>
      </c>
      <c r="H110" s="195">
        <v>6</v>
      </c>
      <c r="I110" s="193">
        <v>13</v>
      </c>
      <c r="J110" s="22"/>
    </row>
    <row r="111" spans="1:10" ht="12.75" hidden="1" customHeight="1">
      <c r="A111" s="248"/>
      <c r="B111" s="221" t="s">
        <v>52</v>
      </c>
      <c r="C111" s="207" t="s">
        <v>53</v>
      </c>
      <c r="D111" s="192"/>
      <c r="E111" s="206"/>
      <c r="F111" s="207" t="s">
        <v>20</v>
      </c>
      <c r="G111" s="207">
        <v>1</v>
      </c>
      <c r="H111" s="195">
        <v>3</v>
      </c>
      <c r="I111" s="193">
        <v>13</v>
      </c>
      <c r="J111" s="22"/>
    </row>
    <row r="112" spans="1:10" ht="12.75" hidden="1" customHeight="1">
      <c r="A112" s="250">
        <v>4</v>
      </c>
      <c r="B112" s="224" t="s">
        <v>93</v>
      </c>
      <c r="C112" s="225" t="s">
        <v>19</v>
      </c>
      <c r="D112" s="214" t="s">
        <v>213</v>
      </c>
      <c r="E112" s="202"/>
      <c r="F112" s="220" t="s">
        <v>20</v>
      </c>
      <c r="G112" s="225">
        <v>4</v>
      </c>
      <c r="H112" s="195">
        <v>4</v>
      </c>
      <c r="I112" s="193">
        <v>13</v>
      </c>
      <c r="J112" s="22"/>
    </row>
    <row r="113" spans="1:10" ht="12.75" hidden="1" customHeight="1">
      <c r="A113" s="225"/>
      <c r="B113" s="221" t="s">
        <v>96</v>
      </c>
      <c r="C113" s="207" t="s">
        <v>42</v>
      </c>
      <c r="D113" s="217"/>
      <c r="E113" s="206"/>
      <c r="F113" s="207" t="s">
        <v>20</v>
      </c>
      <c r="G113" s="207">
        <v>1</v>
      </c>
      <c r="H113" s="195">
        <v>4</v>
      </c>
      <c r="I113" s="193">
        <v>13</v>
      </c>
      <c r="J113" s="22"/>
    </row>
    <row r="114" spans="1:10" ht="12.75" hidden="1" customHeight="1">
      <c r="A114" s="225"/>
      <c r="B114" s="221" t="s">
        <v>94</v>
      </c>
      <c r="C114" s="207" t="s">
        <v>44</v>
      </c>
      <c r="D114" s="192"/>
      <c r="E114" s="206"/>
      <c r="F114" s="207" t="s">
        <v>20</v>
      </c>
      <c r="G114" s="207">
        <v>1</v>
      </c>
      <c r="H114" s="195">
        <v>4</v>
      </c>
      <c r="I114" s="193">
        <v>13</v>
      </c>
      <c r="J114" s="22"/>
    </row>
    <row r="115" spans="1:10" ht="12.75" hidden="1" customHeight="1">
      <c r="A115" s="225"/>
      <c r="B115" s="226" t="s">
        <v>50</v>
      </c>
      <c r="C115" s="204" t="s">
        <v>95</v>
      </c>
      <c r="D115" s="192"/>
      <c r="E115" s="227"/>
      <c r="F115" s="204" t="s">
        <v>20</v>
      </c>
      <c r="G115" s="204">
        <v>2</v>
      </c>
      <c r="H115" s="195">
        <v>8</v>
      </c>
      <c r="I115" s="193">
        <v>13</v>
      </c>
      <c r="J115" s="22"/>
    </row>
    <row r="116" spans="1:10" ht="12.75" hidden="1" customHeight="1">
      <c r="A116" s="250"/>
      <c r="B116" s="194" t="s">
        <v>52</v>
      </c>
      <c r="C116" s="195" t="s">
        <v>53</v>
      </c>
      <c r="D116" s="214"/>
      <c r="E116" s="202"/>
      <c r="F116" s="195" t="s">
        <v>20</v>
      </c>
      <c r="G116" s="195">
        <v>1</v>
      </c>
      <c r="H116" s="195">
        <v>4</v>
      </c>
      <c r="I116" s="193">
        <v>13</v>
      </c>
      <c r="J116" s="22"/>
    </row>
    <row r="117" spans="1:10" ht="12.75" hidden="1" customHeight="1">
      <c r="A117" s="247">
        <v>5</v>
      </c>
      <c r="B117" s="224" t="s">
        <v>93</v>
      </c>
      <c r="C117" s="225" t="s">
        <v>19</v>
      </c>
      <c r="D117" s="214" t="s">
        <v>214</v>
      </c>
      <c r="E117" s="195"/>
      <c r="F117" s="225" t="s">
        <v>20</v>
      </c>
      <c r="G117" s="225">
        <v>4</v>
      </c>
      <c r="H117" s="231">
        <v>4</v>
      </c>
      <c r="I117" s="193">
        <v>13</v>
      </c>
      <c r="J117" s="22"/>
    </row>
    <row r="118" spans="1:10" ht="12.75" hidden="1" customHeight="1">
      <c r="A118" s="248"/>
      <c r="B118" s="221" t="s">
        <v>94</v>
      </c>
      <c r="C118" s="232" t="s">
        <v>44</v>
      </c>
      <c r="D118" s="228"/>
      <c r="E118" s="206"/>
      <c r="F118" s="207" t="s">
        <v>20</v>
      </c>
      <c r="G118" s="207">
        <v>1</v>
      </c>
      <c r="H118" s="213">
        <v>4</v>
      </c>
      <c r="I118" s="193">
        <v>13</v>
      </c>
      <c r="J118" s="22"/>
    </row>
    <row r="119" spans="1:10" s="186" customFormat="1" ht="12.75" hidden="1" customHeight="1">
      <c r="A119" s="247">
        <v>6</v>
      </c>
      <c r="B119" s="224" t="s">
        <v>640</v>
      </c>
      <c r="C119" s="195"/>
      <c r="D119" s="214"/>
      <c r="E119" s="202"/>
      <c r="F119" s="225" t="s">
        <v>20</v>
      </c>
      <c r="G119" s="195">
        <f>H119</f>
        <v>18</v>
      </c>
      <c r="H119" s="195">
        <v>18</v>
      </c>
      <c r="I119" s="193">
        <v>13</v>
      </c>
      <c r="J119" s="22"/>
    </row>
    <row r="120" spans="1:10" ht="12.75" hidden="1" customHeight="1">
      <c r="A120" s="247">
        <v>7</v>
      </c>
      <c r="B120" s="233" t="s">
        <v>188</v>
      </c>
      <c r="C120" s="234" t="s">
        <v>51</v>
      </c>
      <c r="D120" s="214"/>
      <c r="E120" s="234"/>
      <c r="F120" s="235" t="s">
        <v>20</v>
      </c>
      <c r="G120" s="236">
        <v>22</v>
      </c>
      <c r="H120" s="237">
        <v>22</v>
      </c>
      <c r="I120" s="193">
        <v>13</v>
      </c>
      <c r="J120" s="22"/>
    </row>
    <row r="121" spans="1:10" ht="12.75" hidden="1" customHeight="1">
      <c r="A121" s="248">
        <v>8</v>
      </c>
      <c r="B121" s="233" t="s">
        <v>58</v>
      </c>
      <c r="C121" s="234" t="s">
        <v>59</v>
      </c>
      <c r="D121" s="214"/>
      <c r="E121" s="234"/>
      <c r="F121" s="235" t="s">
        <v>20</v>
      </c>
      <c r="G121" s="238">
        <v>21</v>
      </c>
      <c r="H121" s="237">
        <v>21</v>
      </c>
      <c r="I121" s="193">
        <v>13</v>
      </c>
      <c r="J121" s="22"/>
    </row>
    <row r="122" spans="1:10" ht="12.75" hidden="1" customHeight="1">
      <c r="A122" s="247">
        <v>9</v>
      </c>
      <c r="B122" s="239" t="s">
        <v>58</v>
      </c>
      <c r="C122" s="240" t="s">
        <v>60</v>
      </c>
      <c r="D122" s="228"/>
      <c r="E122" s="222"/>
      <c r="F122" s="240" t="s">
        <v>20</v>
      </c>
      <c r="G122" s="238">
        <v>11</v>
      </c>
      <c r="H122" s="222">
        <v>11</v>
      </c>
      <c r="I122" s="193">
        <v>13</v>
      </c>
      <c r="J122" s="22"/>
    </row>
    <row r="123" spans="1:10" ht="12.75" hidden="1" customHeight="1">
      <c r="A123" s="247">
        <v>10</v>
      </c>
      <c r="B123" s="239" t="s">
        <v>61</v>
      </c>
      <c r="C123" s="240" t="s">
        <v>62</v>
      </c>
      <c r="D123" s="214"/>
      <c r="E123" s="222"/>
      <c r="F123" s="240" t="s">
        <v>20</v>
      </c>
      <c r="G123" s="238">
        <v>86</v>
      </c>
      <c r="H123" s="222">
        <v>86</v>
      </c>
      <c r="I123" s="193">
        <v>13</v>
      </c>
      <c r="J123" s="22"/>
    </row>
    <row r="124" spans="1:10" ht="12.75" hidden="1" customHeight="1">
      <c r="A124" s="248">
        <v>11</v>
      </c>
      <c r="B124" s="239" t="s">
        <v>63</v>
      </c>
      <c r="C124" s="240" t="s">
        <v>64</v>
      </c>
      <c r="D124" s="214"/>
      <c r="E124" s="222"/>
      <c r="F124" s="235" t="s">
        <v>20</v>
      </c>
      <c r="G124" s="238">
        <v>13</v>
      </c>
      <c r="H124" s="222">
        <v>13</v>
      </c>
      <c r="I124" s="193">
        <v>13</v>
      </c>
      <c r="J124" s="22"/>
    </row>
    <row r="125" spans="1:10" ht="12.75" hidden="1" customHeight="1">
      <c r="A125" s="247">
        <v>12</v>
      </c>
      <c r="B125" s="239" t="s">
        <v>97</v>
      </c>
      <c r="C125" s="241" t="s">
        <v>66</v>
      </c>
      <c r="D125" s="195"/>
      <c r="E125" s="204"/>
      <c r="F125" s="235" t="s">
        <v>20</v>
      </c>
      <c r="G125" s="238">
        <v>69</v>
      </c>
      <c r="H125" s="242">
        <v>69</v>
      </c>
      <c r="I125" s="193">
        <v>13</v>
      </c>
      <c r="J125" s="22"/>
    </row>
    <row r="126" spans="1:10" ht="12.75" hidden="1" customHeight="1">
      <c r="A126" s="247">
        <v>13</v>
      </c>
      <c r="B126" s="239" t="s">
        <v>67</v>
      </c>
      <c r="C126" s="243"/>
      <c r="D126" s="195"/>
      <c r="E126" s="231"/>
      <c r="F126" s="235" t="s">
        <v>20</v>
      </c>
      <c r="G126" s="238">
        <v>45</v>
      </c>
      <c r="H126" s="244">
        <v>45</v>
      </c>
      <c r="I126" s="245">
        <v>13</v>
      </c>
      <c r="J126" s="22"/>
    </row>
    <row r="127" spans="1:10" ht="12.75" hidden="1" customHeight="1">
      <c r="A127" s="58" t="s">
        <v>88</v>
      </c>
      <c r="B127" s="58" t="s">
        <v>14</v>
      </c>
      <c r="C127" s="58" t="s">
        <v>15</v>
      </c>
      <c r="D127" s="58" t="s">
        <v>89</v>
      </c>
      <c r="E127" s="58" t="s">
        <v>90</v>
      </c>
      <c r="F127" s="58" t="s">
        <v>16</v>
      </c>
      <c r="G127" s="58" t="s">
        <v>91</v>
      </c>
      <c r="H127" s="58" t="s">
        <v>92</v>
      </c>
      <c r="I127" s="58" t="s">
        <v>74</v>
      </c>
      <c r="J127" s="22"/>
    </row>
    <row r="128" spans="1:10" ht="12.75" hidden="1" customHeight="1">
      <c r="A128" s="246">
        <v>1</v>
      </c>
      <c r="B128" s="190" t="s">
        <v>93</v>
      </c>
      <c r="C128" s="211" t="s">
        <v>491</v>
      </c>
      <c r="D128" s="192" t="s">
        <v>258</v>
      </c>
      <c r="E128" s="191"/>
      <c r="F128" s="191" t="s">
        <v>20</v>
      </c>
      <c r="G128" s="191">
        <v>1</v>
      </c>
      <c r="H128" s="193">
        <v>1</v>
      </c>
      <c r="I128" s="193">
        <v>15</v>
      </c>
      <c r="J128" s="22"/>
    </row>
    <row r="129" spans="1:10" ht="12.75" hidden="1" customHeight="1">
      <c r="A129" s="225"/>
      <c r="B129" s="194" t="s">
        <v>23</v>
      </c>
      <c r="C129" s="195" t="s">
        <v>32</v>
      </c>
      <c r="D129" s="196"/>
      <c r="E129" s="195"/>
      <c r="F129" s="195" t="s">
        <v>20</v>
      </c>
      <c r="G129" s="195">
        <v>1</v>
      </c>
      <c r="H129" s="195">
        <v>1</v>
      </c>
      <c r="I129" s="193">
        <v>15</v>
      </c>
      <c r="J129" s="22"/>
    </row>
    <row r="130" spans="1:10" ht="12.75" hidden="1" customHeight="1">
      <c r="A130" s="225"/>
      <c r="B130" s="194" t="s">
        <v>23</v>
      </c>
      <c r="C130" s="195" t="s">
        <v>30</v>
      </c>
      <c r="D130" s="196"/>
      <c r="E130" s="195"/>
      <c r="F130" s="195" t="s">
        <v>20</v>
      </c>
      <c r="G130" s="195">
        <v>2</v>
      </c>
      <c r="H130" s="195">
        <v>2</v>
      </c>
      <c r="I130" s="193">
        <v>15</v>
      </c>
      <c r="J130" s="22"/>
    </row>
    <row r="131" spans="1:10" ht="12.75" hidden="1" customHeight="1">
      <c r="A131" s="225"/>
      <c r="B131" s="194" t="s">
        <v>23</v>
      </c>
      <c r="C131" s="195" t="s">
        <v>28</v>
      </c>
      <c r="D131" s="196"/>
      <c r="E131" s="195"/>
      <c r="F131" s="195" t="s">
        <v>20</v>
      </c>
      <c r="G131" s="195">
        <v>1</v>
      </c>
      <c r="H131" s="195">
        <v>1</v>
      </c>
      <c r="I131" s="193">
        <v>15</v>
      </c>
      <c r="J131" s="22"/>
    </row>
    <row r="132" spans="1:10" ht="12.75" hidden="1" customHeight="1">
      <c r="A132" s="225"/>
      <c r="B132" s="194" t="s">
        <v>94</v>
      </c>
      <c r="C132" s="195" t="s">
        <v>44</v>
      </c>
      <c r="D132" s="201"/>
      <c r="E132" s="202"/>
      <c r="F132" s="195" t="s">
        <v>20</v>
      </c>
      <c r="G132" s="195">
        <v>1</v>
      </c>
      <c r="H132" s="195">
        <v>1</v>
      </c>
      <c r="I132" s="193">
        <v>15</v>
      </c>
      <c r="J132" s="22"/>
    </row>
    <row r="133" spans="1:10" ht="12.75" hidden="1" customHeight="1">
      <c r="A133" s="247"/>
      <c r="B133" s="194" t="s">
        <v>50</v>
      </c>
      <c r="C133" s="195" t="s">
        <v>95</v>
      </c>
      <c r="D133" s="201"/>
      <c r="E133" s="202"/>
      <c r="F133" s="195" t="s">
        <v>20</v>
      </c>
      <c r="G133" s="195">
        <v>3</v>
      </c>
      <c r="H133" s="195">
        <v>3</v>
      </c>
      <c r="I133" s="193">
        <v>15</v>
      </c>
      <c r="J133" s="22"/>
    </row>
    <row r="134" spans="1:10" ht="12.75" hidden="1" customHeight="1">
      <c r="A134" s="248"/>
      <c r="B134" s="203" t="s">
        <v>52</v>
      </c>
      <c r="C134" s="207" t="s">
        <v>53</v>
      </c>
      <c r="D134" s="249"/>
      <c r="E134" s="206"/>
      <c r="F134" s="207" t="s">
        <v>20</v>
      </c>
      <c r="G134" s="207">
        <v>1</v>
      </c>
      <c r="H134" s="208">
        <v>1</v>
      </c>
      <c r="I134" s="193">
        <v>15</v>
      </c>
      <c r="J134" s="22"/>
    </row>
    <row r="135" spans="1:10" ht="12.75" hidden="1" customHeight="1">
      <c r="A135" s="248"/>
      <c r="B135" s="203" t="s">
        <v>54</v>
      </c>
      <c r="C135" s="204" t="s">
        <v>95</v>
      </c>
      <c r="D135" s="205"/>
      <c r="E135" s="206"/>
      <c r="F135" s="207" t="s">
        <v>20</v>
      </c>
      <c r="G135" s="207">
        <v>4</v>
      </c>
      <c r="H135" s="213">
        <v>4</v>
      </c>
      <c r="I135" s="193">
        <v>15</v>
      </c>
      <c r="J135" s="22"/>
    </row>
    <row r="136" spans="1:10" ht="12.75" hidden="1" customHeight="1">
      <c r="A136" s="246">
        <v>2</v>
      </c>
      <c r="B136" s="210" t="s">
        <v>93</v>
      </c>
      <c r="C136" s="211" t="s">
        <v>19</v>
      </c>
      <c r="D136" s="192" t="s">
        <v>259</v>
      </c>
      <c r="E136" s="191"/>
      <c r="F136" s="212" t="s">
        <v>20</v>
      </c>
      <c r="G136" s="212">
        <v>1</v>
      </c>
      <c r="H136" s="213">
        <v>1</v>
      </c>
      <c r="I136" s="193">
        <v>15</v>
      </c>
      <c r="J136" s="22"/>
    </row>
    <row r="137" spans="1:10" hidden="1">
      <c r="A137" s="225"/>
      <c r="B137" s="194" t="s">
        <v>23</v>
      </c>
      <c r="C137" s="195" t="s">
        <v>26</v>
      </c>
      <c r="D137" s="214"/>
      <c r="E137" s="195"/>
      <c r="F137" s="207" t="s">
        <v>20</v>
      </c>
      <c r="G137" s="207">
        <v>1</v>
      </c>
      <c r="H137" s="213">
        <v>1</v>
      </c>
      <c r="I137" s="193">
        <v>15</v>
      </c>
      <c r="J137" s="22"/>
    </row>
    <row r="138" spans="1:10" ht="12.75" hidden="1" customHeight="1">
      <c r="A138" s="225"/>
      <c r="B138" s="194" t="s">
        <v>23</v>
      </c>
      <c r="C138" s="195" t="s">
        <v>32</v>
      </c>
      <c r="D138" s="214"/>
      <c r="E138" s="195"/>
      <c r="F138" s="207" t="s">
        <v>20</v>
      </c>
      <c r="G138" s="207">
        <v>1</v>
      </c>
      <c r="H138" s="213">
        <v>1</v>
      </c>
      <c r="I138" s="193">
        <v>15</v>
      </c>
      <c r="J138" s="22"/>
    </row>
    <row r="139" spans="1:10" ht="12.75" hidden="1" customHeight="1">
      <c r="A139" s="225"/>
      <c r="B139" s="215" t="s">
        <v>94</v>
      </c>
      <c r="C139" s="216" t="s">
        <v>44</v>
      </c>
      <c r="D139" s="217"/>
      <c r="E139" s="218"/>
      <c r="F139" s="207" t="s">
        <v>20</v>
      </c>
      <c r="G139" s="207">
        <v>1</v>
      </c>
      <c r="H139" s="213">
        <v>1</v>
      </c>
      <c r="I139" s="193">
        <v>15</v>
      </c>
      <c r="J139" s="22"/>
    </row>
    <row r="140" spans="1:10" ht="12.75" hidden="1" customHeight="1">
      <c r="A140" s="248"/>
      <c r="B140" s="203" t="s">
        <v>50</v>
      </c>
      <c r="C140" s="207" t="s">
        <v>95</v>
      </c>
      <c r="D140" s="192"/>
      <c r="E140" s="206"/>
      <c r="F140" s="207" t="s">
        <v>20</v>
      </c>
      <c r="G140" s="207">
        <v>2</v>
      </c>
      <c r="H140" s="213">
        <v>2</v>
      </c>
      <c r="I140" s="193">
        <v>15</v>
      </c>
      <c r="J140" s="22"/>
    </row>
    <row r="141" spans="1:10" ht="12.75" hidden="1" customHeight="1">
      <c r="A141" s="248"/>
      <c r="B141" s="203" t="s">
        <v>52</v>
      </c>
      <c r="C141" s="207" t="s">
        <v>53</v>
      </c>
      <c r="D141" s="192"/>
      <c r="E141" s="206"/>
      <c r="F141" s="207" t="s">
        <v>20</v>
      </c>
      <c r="G141" s="207">
        <v>1</v>
      </c>
      <c r="H141" s="213">
        <v>1</v>
      </c>
      <c r="I141" s="193">
        <v>15</v>
      </c>
      <c r="J141" s="22"/>
    </row>
    <row r="142" spans="1:10" ht="12.75" hidden="1" customHeight="1">
      <c r="A142" s="248"/>
      <c r="B142" s="203" t="s">
        <v>54</v>
      </c>
      <c r="C142" s="207" t="s">
        <v>95</v>
      </c>
      <c r="D142" s="192"/>
      <c r="E142" s="206"/>
      <c r="F142" s="207" t="s">
        <v>20</v>
      </c>
      <c r="G142" s="207">
        <v>3</v>
      </c>
      <c r="H142" s="213">
        <v>3</v>
      </c>
      <c r="I142" s="193">
        <v>15</v>
      </c>
      <c r="J142" s="22"/>
    </row>
    <row r="143" spans="1:10" ht="12.75" hidden="1" customHeight="1">
      <c r="A143" s="248">
        <v>3</v>
      </c>
      <c r="B143" s="219" t="s">
        <v>93</v>
      </c>
      <c r="C143" s="220" t="s">
        <v>19</v>
      </c>
      <c r="D143" s="192" t="s">
        <v>260</v>
      </c>
      <c r="E143" s="207"/>
      <c r="F143" s="220" t="s">
        <v>20</v>
      </c>
      <c r="G143" s="220">
        <v>1</v>
      </c>
      <c r="H143" s="213">
        <v>1</v>
      </c>
      <c r="I143" s="193">
        <v>15</v>
      </c>
      <c r="J143" s="22"/>
    </row>
    <row r="144" spans="1:10" ht="12.75" hidden="1" customHeight="1">
      <c r="A144" s="248"/>
      <c r="B144" s="221" t="s">
        <v>96</v>
      </c>
      <c r="C144" s="207" t="s">
        <v>35</v>
      </c>
      <c r="D144" s="192"/>
      <c r="E144" s="207"/>
      <c r="F144" s="222" t="s">
        <v>20</v>
      </c>
      <c r="G144" s="222">
        <v>1</v>
      </c>
      <c r="H144" s="213">
        <v>1</v>
      </c>
      <c r="I144" s="193">
        <v>15</v>
      </c>
      <c r="J144" s="22"/>
    </row>
    <row r="145" spans="1:10" ht="12.75" hidden="1" customHeight="1">
      <c r="A145" s="248"/>
      <c r="B145" s="221" t="s">
        <v>94</v>
      </c>
      <c r="C145" s="207" t="s">
        <v>44</v>
      </c>
      <c r="D145" s="192"/>
      <c r="E145" s="206"/>
      <c r="F145" s="207" t="s">
        <v>20</v>
      </c>
      <c r="G145" s="207">
        <v>1</v>
      </c>
      <c r="H145" s="213">
        <v>1</v>
      </c>
      <c r="I145" s="193">
        <v>15</v>
      </c>
      <c r="J145" s="22"/>
    </row>
    <row r="146" spans="1:10" ht="12.75" hidden="1" customHeight="1">
      <c r="A146" s="248"/>
      <c r="B146" s="221" t="s">
        <v>50</v>
      </c>
      <c r="C146" s="207" t="s">
        <v>95</v>
      </c>
      <c r="D146" s="192"/>
      <c r="E146" s="206"/>
      <c r="F146" s="207" t="s">
        <v>20</v>
      </c>
      <c r="G146" s="207">
        <v>2</v>
      </c>
      <c r="H146" s="213">
        <v>2</v>
      </c>
      <c r="I146" s="193">
        <v>15</v>
      </c>
      <c r="J146" s="22"/>
    </row>
    <row r="147" spans="1:10" ht="12.75" hidden="1" customHeight="1">
      <c r="A147" s="248"/>
      <c r="B147" s="221" t="s">
        <v>52</v>
      </c>
      <c r="C147" s="207" t="s">
        <v>53</v>
      </c>
      <c r="D147" s="192"/>
      <c r="E147" s="206"/>
      <c r="F147" s="207" t="s">
        <v>20</v>
      </c>
      <c r="G147" s="207">
        <v>1</v>
      </c>
      <c r="H147" s="213">
        <v>1</v>
      </c>
      <c r="I147" s="193">
        <v>15</v>
      </c>
      <c r="J147" s="22"/>
    </row>
    <row r="148" spans="1:10" ht="12.75" hidden="1" customHeight="1">
      <c r="A148" s="248">
        <v>4</v>
      </c>
      <c r="B148" s="219" t="s">
        <v>93</v>
      </c>
      <c r="C148" s="220" t="s">
        <v>19</v>
      </c>
      <c r="D148" s="192" t="s">
        <v>261</v>
      </c>
      <c r="E148" s="207"/>
      <c r="F148" s="220" t="s">
        <v>20</v>
      </c>
      <c r="G148" s="220">
        <v>1</v>
      </c>
      <c r="H148" s="213">
        <v>1</v>
      </c>
      <c r="I148" s="193">
        <v>15</v>
      </c>
      <c r="J148" s="22"/>
    </row>
    <row r="149" spans="1:10" ht="12.75" hidden="1" customHeight="1">
      <c r="A149" s="248"/>
      <c r="B149" s="221" t="s">
        <v>96</v>
      </c>
      <c r="C149" s="207" t="s">
        <v>36</v>
      </c>
      <c r="D149" s="192"/>
      <c r="E149" s="207"/>
      <c r="F149" s="222" t="s">
        <v>20</v>
      </c>
      <c r="G149" s="222">
        <v>1</v>
      </c>
      <c r="H149" s="213">
        <v>1</v>
      </c>
      <c r="I149" s="193">
        <v>15</v>
      </c>
      <c r="J149" s="22"/>
    </row>
    <row r="150" spans="1:10" ht="12.75" hidden="1" customHeight="1">
      <c r="A150" s="248"/>
      <c r="B150" s="221" t="s">
        <v>94</v>
      </c>
      <c r="C150" s="207" t="s">
        <v>44</v>
      </c>
      <c r="D150" s="192"/>
      <c r="E150" s="206"/>
      <c r="F150" s="207" t="s">
        <v>20</v>
      </c>
      <c r="G150" s="207">
        <v>1</v>
      </c>
      <c r="H150" s="213">
        <v>1</v>
      </c>
      <c r="I150" s="193">
        <v>15</v>
      </c>
      <c r="J150" s="22"/>
    </row>
    <row r="151" spans="1:10" ht="12.75" hidden="1" customHeight="1">
      <c r="A151" s="248"/>
      <c r="B151" s="221" t="s">
        <v>50</v>
      </c>
      <c r="C151" s="207" t="s">
        <v>95</v>
      </c>
      <c r="D151" s="192"/>
      <c r="E151" s="206"/>
      <c r="F151" s="207" t="s">
        <v>20</v>
      </c>
      <c r="G151" s="207">
        <v>2</v>
      </c>
      <c r="H151" s="213">
        <v>2</v>
      </c>
      <c r="I151" s="193">
        <v>15</v>
      </c>
      <c r="J151" s="22"/>
    </row>
    <row r="152" spans="1:10" ht="12.75" hidden="1" customHeight="1">
      <c r="A152" s="248"/>
      <c r="B152" s="221" t="s">
        <v>52</v>
      </c>
      <c r="C152" s="207" t="s">
        <v>53</v>
      </c>
      <c r="D152" s="192"/>
      <c r="E152" s="206"/>
      <c r="F152" s="207" t="s">
        <v>20</v>
      </c>
      <c r="G152" s="207">
        <v>1</v>
      </c>
      <c r="H152" s="213">
        <v>1</v>
      </c>
      <c r="I152" s="193">
        <v>15</v>
      </c>
      <c r="J152" s="22"/>
    </row>
    <row r="153" spans="1:10" ht="12.75" hidden="1" customHeight="1">
      <c r="A153" s="248">
        <v>5</v>
      </c>
      <c r="B153" s="219" t="s">
        <v>93</v>
      </c>
      <c r="C153" s="220" t="s">
        <v>19</v>
      </c>
      <c r="D153" s="192" t="s">
        <v>262</v>
      </c>
      <c r="E153" s="206"/>
      <c r="F153" s="220" t="s">
        <v>20</v>
      </c>
      <c r="G153" s="220">
        <v>2</v>
      </c>
      <c r="H153" s="195">
        <v>2</v>
      </c>
      <c r="I153" s="193">
        <v>15</v>
      </c>
      <c r="J153" s="22"/>
    </row>
    <row r="154" spans="1:10" ht="12.75" hidden="1" customHeight="1">
      <c r="A154" s="248"/>
      <c r="B154" s="221" t="s">
        <v>96</v>
      </c>
      <c r="C154" s="207" t="s">
        <v>38</v>
      </c>
      <c r="D154" s="192"/>
      <c r="E154" s="206"/>
      <c r="F154" s="207" t="s">
        <v>20</v>
      </c>
      <c r="G154" s="207">
        <v>1</v>
      </c>
      <c r="H154" s="195">
        <v>2</v>
      </c>
      <c r="I154" s="193">
        <v>15</v>
      </c>
      <c r="J154" s="22"/>
    </row>
    <row r="155" spans="1:10" ht="12.75" hidden="1" customHeight="1">
      <c r="A155" s="248"/>
      <c r="B155" s="221" t="s">
        <v>94</v>
      </c>
      <c r="C155" s="207" t="s">
        <v>44</v>
      </c>
      <c r="D155" s="192"/>
      <c r="E155" s="206"/>
      <c r="F155" s="207" t="s">
        <v>20</v>
      </c>
      <c r="G155" s="207">
        <v>1</v>
      </c>
      <c r="H155" s="195">
        <v>2</v>
      </c>
      <c r="I155" s="193">
        <v>15</v>
      </c>
      <c r="J155" s="22"/>
    </row>
    <row r="156" spans="1:10" ht="12.75" hidden="1" customHeight="1">
      <c r="A156" s="248"/>
      <c r="B156" s="221" t="s">
        <v>50</v>
      </c>
      <c r="C156" s="207" t="s">
        <v>95</v>
      </c>
      <c r="D156" s="192"/>
      <c r="E156" s="206"/>
      <c r="F156" s="207" t="s">
        <v>20</v>
      </c>
      <c r="G156" s="207">
        <v>2</v>
      </c>
      <c r="H156" s="195">
        <v>4</v>
      </c>
      <c r="I156" s="193">
        <v>15</v>
      </c>
      <c r="J156" s="22"/>
    </row>
    <row r="157" spans="1:10" ht="12.75" hidden="1" customHeight="1">
      <c r="A157" s="248"/>
      <c r="B157" s="221" t="s">
        <v>52</v>
      </c>
      <c r="C157" s="207" t="s">
        <v>53</v>
      </c>
      <c r="D157" s="192"/>
      <c r="E157" s="206"/>
      <c r="F157" s="207" t="s">
        <v>20</v>
      </c>
      <c r="G157" s="207">
        <v>1</v>
      </c>
      <c r="H157" s="195">
        <v>2</v>
      </c>
      <c r="I157" s="193">
        <v>15</v>
      </c>
      <c r="J157" s="22"/>
    </row>
    <row r="158" spans="1:10" ht="12.75" hidden="1" customHeight="1">
      <c r="A158" s="250">
        <v>6</v>
      </c>
      <c r="B158" s="224" t="s">
        <v>93</v>
      </c>
      <c r="C158" s="225" t="s">
        <v>19</v>
      </c>
      <c r="D158" s="214" t="s">
        <v>263</v>
      </c>
      <c r="E158" s="202"/>
      <c r="F158" s="220" t="s">
        <v>20</v>
      </c>
      <c r="G158" s="225">
        <v>4</v>
      </c>
      <c r="H158" s="195">
        <v>4</v>
      </c>
      <c r="I158" s="193">
        <v>15</v>
      </c>
      <c r="J158" s="22"/>
    </row>
    <row r="159" spans="1:10" ht="12.75" hidden="1" customHeight="1">
      <c r="A159" s="225"/>
      <c r="B159" s="221" t="s">
        <v>96</v>
      </c>
      <c r="C159" s="207" t="s">
        <v>42</v>
      </c>
      <c r="D159" s="217"/>
      <c r="E159" s="206"/>
      <c r="F159" s="207" t="s">
        <v>20</v>
      </c>
      <c r="G159" s="207">
        <v>1</v>
      </c>
      <c r="H159" s="195">
        <v>4</v>
      </c>
      <c r="I159" s="193">
        <v>15</v>
      </c>
      <c r="J159" s="22"/>
    </row>
    <row r="160" spans="1:10" ht="12.75" hidden="1" customHeight="1">
      <c r="A160" s="225"/>
      <c r="B160" s="221" t="s">
        <v>94</v>
      </c>
      <c r="C160" s="207" t="s">
        <v>44</v>
      </c>
      <c r="D160" s="192"/>
      <c r="E160" s="206"/>
      <c r="F160" s="207" t="s">
        <v>20</v>
      </c>
      <c r="G160" s="207">
        <v>1</v>
      </c>
      <c r="H160" s="195">
        <v>4</v>
      </c>
      <c r="I160" s="193">
        <v>15</v>
      </c>
      <c r="J160" s="22"/>
    </row>
    <row r="161" spans="1:10" ht="12.75" hidden="1" customHeight="1">
      <c r="A161" s="225"/>
      <c r="B161" s="226" t="s">
        <v>50</v>
      </c>
      <c r="C161" s="204" t="s">
        <v>95</v>
      </c>
      <c r="D161" s="192"/>
      <c r="E161" s="227"/>
      <c r="F161" s="204" t="s">
        <v>20</v>
      </c>
      <c r="G161" s="204">
        <v>2</v>
      </c>
      <c r="H161" s="195">
        <v>8</v>
      </c>
      <c r="I161" s="193">
        <v>15</v>
      </c>
      <c r="J161" s="22"/>
    </row>
    <row r="162" spans="1:10" ht="12.75" hidden="1" customHeight="1">
      <c r="A162" s="250"/>
      <c r="B162" s="194" t="s">
        <v>52</v>
      </c>
      <c r="C162" s="195" t="s">
        <v>53</v>
      </c>
      <c r="D162" s="214"/>
      <c r="E162" s="202"/>
      <c r="F162" s="195" t="s">
        <v>20</v>
      </c>
      <c r="G162" s="195">
        <v>1</v>
      </c>
      <c r="H162" s="195">
        <v>4</v>
      </c>
      <c r="I162" s="193">
        <v>15</v>
      </c>
      <c r="J162" s="22"/>
    </row>
    <row r="163" spans="1:10" ht="12.75" hidden="1" customHeight="1">
      <c r="A163" s="247">
        <v>7</v>
      </c>
      <c r="B163" s="224" t="s">
        <v>93</v>
      </c>
      <c r="C163" s="225" t="s">
        <v>19</v>
      </c>
      <c r="D163" s="214" t="s">
        <v>264</v>
      </c>
      <c r="E163" s="195"/>
      <c r="F163" s="225" t="s">
        <v>20</v>
      </c>
      <c r="G163" s="225">
        <v>5</v>
      </c>
      <c r="H163" s="231">
        <v>5</v>
      </c>
      <c r="I163" s="193">
        <v>15</v>
      </c>
      <c r="J163" s="22"/>
    </row>
    <row r="164" spans="1:10" ht="12.75" hidden="1" customHeight="1">
      <c r="A164" s="248"/>
      <c r="B164" s="221" t="s">
        <v>94</v>
      </c>
      <c r="C164" s="232" t="s">
        <v>44</v>
      </c>
      <c r="D164" s="228"/>
      <c r="E164" s="206"/>
      <c r="F164" s="207" t="s">
        <v>20</v>
      </c>
      <c r="G164" s="207">
        <v>1</v>
      </c>
      <c r="H164" s="213">
        <v>5</v>
      </c>
      <c r="I164" s="193">
        <v>15</v>
      </c>
      <c r="J164" s="22"/>
    </row>
    <row r="165" spans="1:10" s="186" customFormat="1" ht="12.75" hidden="1" customHeight="1">
      <c r="A165" s="247">
        <v>8</v>
      </c>
      <c r="B165" s="224" t="s">
        <v>640</v>
      </c>
      <c r="C165" s="195"/>
      <c r="D165" s="214"/>
      <c r="E165" s="202"/>
      <c r="F165" s="225" t="s">
        <v>20</v>
      </c>
      <c r="G165" s="195">
        <f>H165</f>
        <v>21</v>
      </c>
      <c r="H165" s="195">
        <f>SUMIF(B127:B164, "Адаптер", H127:H164)</f>
        <v>21</v>
      </c>
      <c r="I165" s="193">
        <v>15</v>
      </c>
      <c r="J165" s="22"/>
    </row>
    <row r="166" spans="1:10" ht="12.75" hidden="1" customHeight="1">
      <c r="A166" s="247">
        <v>9</v>
      </c>
      <c r="B166" s="233" t="s">
        <v>188</v>
      </c>
      <c r="C166" s="234" t="s">
        <v>51</v>
      </c>
      <c r="D166" s="214"/>
      <c r="E166" s="234"/>
      <c r="F166" s="235" t="s">
        <v>20</v>
      </c>
      <c r="G166" s="236">
        <v>26</v>
      </c>
      <c r="H166" s="237">
        <v>26</v>
      </c>
      <c r="I166" s="193">
        <v>15</v>
      </c>
      <c r="J166" s="22"/>
    </row>
    <row r="167" spans="1:10" ht="12.75" hidden="1" customHeight="1">
      <c r="A167" s="248">
        <v>10</v>
      </c>
      <c r="B167" s="233" t="s">
        <v>58</v>
      </c>
      <c r="C167" s="234" t="s">
        <v>59</v>
      </c>
      <c r="D167" s="214"/>
      <c r="E167" s="234"/>
      <c r="F167" s="235" t="s">
        <v>20</v>
      </c>
      <c r="G167" s="238">
        <v>28</v>
      </c>
      <c r="H167" s="237">
        <v>28</v>
      </c>
      <c r="I167" s="193">
        <v>15</v>
      </c>
      <c r="J167" s="22"/>
    </row>
    <row r="168" spans="1:10" ht="12.75" hidden="1" customHeight="1">
      <c r="A168" s="247">
        <v>11</v>
      </c>
      <c r="B168" s="239" t="s">
        <v>58</v>
      </c>
      <c r="C168" s="240" t="s">
        <v>60</v>
      </c>
      <c r="D168" s="228"/>
      <c r="E168" s="222"/>
      <c r="F168" s="240" t="s">
        <v>20</v>
      </c>
      <c r="G168" s="238">
        <v>6</v>
      </c>
      <c r="H168" s="222">
        <v>6</v>
      </c>
      <c r="I168" s="193">
        <v>15</v>
      </c>
      <c r="J168" s="22"/>
    </row>
    <row r="169" spans="1:10" ht="12.75" hidden="1" customHeight="1">
      <c r="A169" s="247">
        <v>12</v>
      </c>
      <c r="B169" s="239" t="s">
        <v>61</v>
      </c>
      <c r="C169" s="240" t="s">
        <v>62</v>
      </c>
      <c r="D169" s="214"/>
      <c r="E169" s="222"/>
      <c r="F169" s="240" t="s">
        <v>20</v>
      </c>
      <c r="G169" s="238">
        <v>80</v>
      </c>
      <c r="H169" s="222">
        <v>80</v>
      </c>
      <c r="I169" s="193">
        <v>15</v>
      </c>
      <c r="J169" s="22"/>
    </row>
    <row r="170" spans="1:10" ht="12.75" hidden="1" customHeight="1">
      <c r="A170" s="248">
        <v>13</v>
      </c>
      <c r="B170" s="239" t="s">
        <v>63</v>
      </c>
      <c r="C170" s="240" t="s">
        <v>64</v>
      </c>
      <c r="D170" s="214"/>
      <c r="E170" s="222"/>
      <c r="F170" s="235" t="s">
        <v>20</v>
      </c>
      <c r="G170" s="238">
        <v>14</v>
      </c>
      <c r="H170" s="222">
        <v>14</v>
      </c>
      <c r="I170" s="193">
        <v>15</v>
      </c>
      <c r="J170" s="22"/>
    </row>
    <row r="171" spans="1:10" ht="12.75" hidden="1" customHeight="1">
      <c r="A171" s="247">
        <v>14</v>
      </c>
      <c r="B171" s="239" t="s">
        <v>97</v>
      </c>
      <c r="C171" s="241" t="s">
        <v>66</v>
      </c>
      <c r="D171" s="195"/>
      <c r="E171" s="204"/>
      <c r="F171" s="235" t="s">
        <v>20</v>
      </c>
      <c r="G171" s="238">
        <v>70</v>
      </c>
      <c r="H171" s="242">
        <v>70</v>
      </c>
      <c r="I171" s="193">
        <v>15</v>
      </c>
      <c r="J171" s="22"/>
    </row>
    <row r="172" spans="1:10" ht="12.75" hidden="1" customHeight="1">
      <c r="A172" s="247">
        <v>15</v>
      </c>
      <c r="B172" s="239" t="s">
        <v>67</v>
      </c>
      <c r="C172" s="243"/>
      <c r="D172" s="195"/>
      <c r="E172" s="231"/>
      <c r="F172" s="235" t="s">
        <v>20</v>
      </c>
      <c r="G172" s="238">
        <v>49</v>
      </c>
      <c r="H172" s="244">
        <v>49</v>
      </c>
      <c r="I172" s="245">
        <v>15</v>
      </c>
      <c r="J172" s="22"/>
    </row>
    <row r="173" spans="1:10" ht="12.75" hidden="1" customHeight="1">
      <c r="A173" s="70" t="s">
        <v>88</v>
      </c>
      <c r="B173" s="70" t="s">
        <v>14</v>
      </c>
      <c r="C173" s="70" t="s">
        <v>15</v>
      </c>
      <c r="D173" s="70" t="s">
        <v>89</v>
      </c>
      <c r="E173" s="70" t="s">
        <v>90</v>
      </c>
      <c r="F173" s="70" t="s">
        <v>16</v>
      </c>
      <c r="G173" s="70" t="s">
        <v>91</v>
      </c>
      <c r="H173" s="70" t="s">
        <v>92</v>
      </c>
      <c r="I173" s="70" t="s">
        <v>74</v>
      </c>
      <c r="J173" s="22"/>
    </row>
    <row r="174" spans="1:10" ht="12.75" hidden="1" customHeight="1">
      <c r="A174" s="71">
        <v>1</v>
      </c>
      <c r="B174" s="72" t="s">
        <v>93</v>
      </c>
      <c r="C174" s="71" t="s">
        <v>19</v>
      </c>
      <c r="D174" s="73" t="s">
        <v>416</v>
      </c>
      <c r="E174" s="74"/>
      <c r="F174" s="71" t="s">
        <v>20</v>
      </c>
      <c r="G174" s="71">
        <v>1</v>
      </c>
      <c r="H174" s="75">
        <v>1</v>
      </c>
      <c r="I174" s="75">
        <v>1</v>
      </c>
      <c r="J174" s="22"/>
    </row>
    <row r="175" spans="1:10" ht="12.75" hidden="1" customHeight="1">
      <c r="A175" s="74"/>
      <c r="B175" s="74" t="s">
        <v>23</v>
      </c>
      <c r="C175" s="75" t="s">
        <v>25</v>
      </c>
      <c r="D175" s="74"/>
      <c r="E175" s="74"/>
      <c r="F175" s="75" t="s">
        <v>20</v>
      </c>
      <c r="G175" s="75">
        <v>1</v>
      </c>
      <c r="H175" s="75">
        <v>1</v>
      </c>
      <c r="I175" s="75">
        <v>1</v>
      </c>
      <c r="J175" s="22"/>
    </row>
    <row r="176" spans="1:10" ht="12.75" hidden="1" customHeight="1">
      <c r="A176" s="74"/>
      <c r="B176" s="74" t="s">
        <v>23</v>
      </c>
      <c r="C176" s="75" t="s">
        <v>29</v>
      </c>
      <c r="D176" s="74"/>
      <c r="E176" s="74"/>
      <c r="F176" s="75" t="s">
        <v>20</v>
      </c>
      <c r="G176" s="75">
        <v>1</v>
      </c>
      <c r="H176" s="75">
        <v>1</v>
      </c>
      <c r="I176" s="75">
        <v>1</v>
      </c>
      <c r="J176" s="22"/>
    </row>
    <row r="177" spans="1:10" ht="12.75" hidden="1" customHeight="1">
      <c r="A177" s="74"/>
      <c r="B177" s="74" t="s">
        <v>23</v>
      </c>
      <c r="C177" s="75" t="s">
        <v>30</v>
      </c>
      <c r="D177" s="74"/>
      <c r="E177" s="74"/>
      <c r="F177" s="75" t="s">
        <v>20</v>
      </c>
      <c r="G177" s="75">
        <v>1</v>
      </c>
      <c r="H177" s="75">
        <v>1</v>
      </c>
      <c r="I177" s="75">
        <v>1</v>
      </c>
      <c r="J177" s="22"/>
    </row>
    <row r="178" spans="1:10" ht="12.75" hidden="1" customHeight="1">
      <c r="A178" s="74"/>
      <c r="B178" s="74" t="s">
        <v>23</v>
      </c>
      <c r="C178" s="75" t="s">
        <v>28</v>
      </c>
      <c r="D178" s="74"/>
      <c r="E178" s="74"/>
      <c r="F178" s="75" t="s">
        <v>20</v>
      </c>
      <c r="G178" s="75">
        <v>1</v>
      </c>
      <c r="H178" s="75">
        <v>1</v>
      </c>
      <c r="I178" s="75">
        <v>1</v>
      </c>
      <c r="J178" s="22"/>
    </row>
    <row r="179" spans="1:10" ht="12.75" hidden="1" customHeight="1">
      <c r="A179" s="74"/>
      <c r="B179" s="74" t="s">
        <v>94</v>
      </c>
      <c r="C179" s="75" t="s">
        <v>44</v>
      </c>
      <c r="D179" s="74"/>
      <c r="E179" s="74"/>
      <c r="F179" s="75" t="s">
        <v>20</v>
      </c>
      <c r="G179" s="75">
        <v>1</v>
      </c>
      <c r="H179" s="75">
        <v>1</v>
      </c>
      <c r="I179" s="75">
        <v>1</v>
      </c>
      <c r="J179" s="22"/>
    </row>
    <row r="180" spans="1:10" ht="12.75" hidden="1" customHeight="1">
      <c r="A180" s="74"/>
      <c r="B180" s="74" t="s">
        <v>50</v>
      </c>
      <c r="C180" s="75" t="s">
        <v>95</v>
      </c>
      <c r="D180" s="74"/>
      <c r="E180" s="74"/>
      <c r="F180" s="75" t="s">
        <v>20</v>
      </c>
      <c r="G180" s="75">
        <v>3</v>
      </c>
      <c r="H180" s="75">
        <v>3</v>
      </c>
      <c r="I180" s="75">
        <v>1</v>
      </c>
      <c r="J180" s="22"/>
    </row>
    <row r="181" spans="1:10" ht="12.75" hidden="1" customHeight="1">
      <c r="A181" s="74"/>
      <c r="B181" s="74" t="s">
        <v>52</v>
      </c>
      <c r="C181" s="75" t="s">
        <v>53</v>
      </c>
      <c r="D181" s="74"/>
      <c r="E181" s="74"/>
      <c r="F181" s="75" t="s">
        <v>20</v>
      </c>
      <c r="G181" s="75">
        <v>1</v>
      </c>
      <c r="H181" s="75">
        <v>1</v>
      </c>
      <c r="I181" s="75">
        <v>1</v>
      </c>
      <c r="J181" s="22"/>
    </row>
    <row r="182" spans="1:10" ht="12.75" hidden="1" customHeight="1">
      <c r="A182" s="74"/>
      <c r="B182" s="74" t="s">
        <v>54</v>
      </c>
      <c r="C182" s="75" t="s">
        <v>95</v>
      </c>
      <c r="D182" s="74"/>
      <c r="E182" s="74"/>
      <c r="F182" s="75" t="s">
        <v>20</v>
      </c>
      <c r="G182" s="75">
        <v>4</v>
      </c>
      <c r="H182" s="75">
        <v>4</v>
      </c>
      <c r="I182" s="75">
        <v>1</v>
      </c>
      <c r="J182" s="22"/>
    </row>
    <row r="183" spans="1:10" ht="12.75" hidden="1" customHeight="1">
      <c r="A183" s="71">
        <v>2</v>
      </c>
      <c r="B183" s="72" t="s">
        <v>93</v>
      </c>
      <c r="C183" s="71" t="s">
        <v>19</v>
      </c>
      <c r="D183" s="73" t="s">
        <v>417</v>
      </c>
      <c r="E183" s="74"/>
      <c r="F183" s="71" t="s">
        <v>20</v>
      </c>
      <c r="G183" s="71">
        <v>1</v>
      </c>
      <c r="H183" s="75">
        <v>1</v>
      </c>
      <c r="I183" s="75">
        <v>1</v>
      </c>
      <c r="J183" s="22"/>
    </row>
    <row r="184" spans="1:10" ht="12.75" hidden="1" customHeight="1">
      <c r="A184" s="74"/>
      <c r="B184" s="74" t="s">
        <v>23</v>
      </c>
      <c r="C184" s="75" t="s">
        <v>30</v>
      </c>
      <c r="D184" s="74"/>
      <c r="E184" s="74"/>
      <c r="F184" s="75" t="s">
        <v>20</v>
      </c>
      <c r="G184" s="75">
        <v>1</v>
      </c>
      <c r="H184" s="75">
        <v>1</v>
      </c>
      <c r="I184" s="75">
        <v>1</v>
      </c>
      <c r="J184" s="22"/>
    </row>
    <row r="185" spans="1:10" ht="12.75" hidden="1" customHeight="1">
      <c r="A185" s="74"/>
      <c r="B185" s="74" t="s">
        <v>23</v>
      </c>
      <c r="C185" s="75" t="s">
        <v>28</v>
      </c>
      <c r="D185" s="74"/>
      <c r="E185" s="74"/>
      <c r="F185" s="75" t="s">
        <v>20</v>
      </c>
      <c r="G185" s="75">
        <v>1</v>
      </c>
      <c r="H185" s="75">
        <v>1</v>
      </c>
      <c r="I185" s="75">
        <v>1</v>
      </c>
      <c r="J185" s="22"/>
    </row>
    <row r="186" spans="1:10" ht="12.75" hidden="1" customHeight="1">
      <c r="A186" s="74"/>
      <c r="B186" s="74" t="s">
        <v>94</v>
      </c>
      <c r="C186" s="75" t="s">
        <v>44</v>
      </c>
      <c r="D186" s="74"/>
      <c r="E186" s="74"/>
      <c r="F186" s="75" t="s">
        <v>20</v>
      </c>
      <c r="G186" s="75">
        <v>1</v>
      </c>
      <c r="H186" s="75">
        <v>1</v>
      </c>
      <c r="I186" s="75">
        <v>1</v>
      </c>
      <c r="J186" s="22"/>
    </row>
    <row r="187" spans="1:10" ht="12.75" hidden="1" customHeight="1">
      <c r="A187" s="74"/>
      <c r="B187" s="74" t="s">
        <v>50</v>
      </c>
      <c r="C187" s="75" t="s">
        <v>95</v>
      </c>
      <c r="D187" s="74"/>
      <c r="E187" s="74"/>
      <c r="F187" s="75" t="s">
        <v>20</v>
      </c>
      <c r="G187" s="75">
        <v>3</v>
      </c>
      <c r="H187" s="75">
        <v>3</v>
      </c>
      <c r="I187" s="75">
        <v>1</v>
      </c>
      <c r="J187" s="22"/>
    </row>
    <row r="188" spans="1:10" ht="12.75" hidden="1" customHeight="1">
      <c r="A188" s="74"/>
      <c r="B188" s="74" t="s">
        <v>52</v>
      </c>
      <c r="C188" s="75" t="s">
        <v>53</v>
      </c>
      <c r="D188" s="74"/>
      <c r="E188" s="74"/>
      <c r="F188" s="75" t="s">
        <v>20</v>
      </c>
      <c r="G188" s="75">
        <v>1</v>
      </c>
      <c r="H188" s="75">
        <v>1</v>
      </c>
      <c r="I188" s="75">
        <v>1</v>
      </c>
      <c r="J188" s="22"/>
    </row>
    <row r="189" spans="1:10" ht="12.75" hidden="1" customHeight="1">
      <c r="A189" s="74"/>
      <c r="B189" s="74" t="s">
        <v>54</v>
      </c>
      <c r="C189" s="75" t="s">
        <v>95</v>
      </c>
      <c r="D189" s="74"/>
      <c r="E189" s="74"/>
      <c r="F189" s="75" t="s">
        <v>20</v>
      </c>
      <c r="G189" s="75">
        <v>2</v>
      </c>
      <c r="H189" s="75">
        <v>2</v>
      </c>
      <c r="I189" s="75">
        <v>1</v>
      </c>
      <c r="J189" s="22"/>
    </row>
    <row r="190" spans="1:10" ht="12.75" hidden="1" customHeight="1">
      <c r="A190" s="71">
        <v>4</v>
      </c>
      <c r="B190" s="72" t="s">
        <v>93</v>
      </c>
      <c r="C190" s="71" t="s">
        <v>19</v>
      </c>
      <c r="D190" s="76" t="s">
        <v>418</v>
      </c>
      <c r="E190" s="74"/>
      <c r="F190" s="71" t="s">
        <v>20</v>
      </c>
      <c r="G190" s="71">
        <v>4</v>
      </c>
      <c r="H190" s="75">
        <v>4</v>
      </c>
      <c r="I190" s="75">
        <v>1</v>
      </c>
      <c r="J190" s="22"/>
    </row>
    <row r="191" spans="1:10" ht="12.75" hidden="1" customHeight="1">
      <c r="A191" s="74"/>
      <c r="B191" s="74" t="s">
        <v>94</v>
      </c>
      <c r="C191" s="75" t="s">
        <v>44</v>
      </c>
      <c r="D191" s="74"/>
      <c r="E191" s="74"/>
      <c r="F191" s="75" t="s">
        <v>20</v>
      </c>
      <c r="G191" s="75">
        <v>1</v>
      </c>
      <c r="H191" s="75">
        <v>4</v>
      </c>
      <c r="I191" s="75">
        <v>1</v>
      </c>
      <c r="J191" s="22"/>
    </row>
    <row r="192" spans="1:10" ht="12.75" hidden="1" customHeight="1">
      <c r="A192" s="71">
        <v>5</v>
      </c>
      <c r="B192" s="72" t="s">
        <v>93</v>
      </c>
      <c r="C192" s="71" t="s">
        <v>19</v>
      </c>
      <c r="D192" s="76" t="s">
        <v>419</v>
      </c>
      <c r="E192" s="74"/>
      <c r="F192" s="71" t="s">
        <v>20</v>
      </c>
      <c r="G192" s="71">
        <v>3</v>
      </c>
      <c r="H192" s="75">
        <v>3</v>
      </c>
      <c r="I192" s="75">
        <v>1</v>
      </c>
      <c r="J192" s="22"/>
    </row>
    <row r="193" spans="1:10" ht="12.75" hidden="1" customHeight="1">
      <c r="A193" s="74"/>
      <c r="B193" s="74" t="s">
        <v>96</v>
      </c>
      <c r="C193" s="75" t="s">
        <v>42</v>
      </c>
      <c r="D193" s="74"/>
      <c r="E193" s="74"/>
      <c r="F193" s="77" t="s">
        <v>20</v>
      </c>
      <c r="G193" s="77">
        <v>1</v>
      </c>
      <c r="H193" s="75">
        <v>3</v>
      </c>
      <c r="I193" s="75">
        <v>1</v>
      </c>
      <c r="J193" s="22"/>
    </row>
    <row r="194" spans="1:10" ht="12.75" hidden="1" customHeight="1">
      <c r="A194" s="74"/>
      <c r="B194" s="74" t="s">
        <v>94</v>
      </c>
      <c r="C194" s="75" t="s">
        <v>44</v>
      </c>
      <c r="D194" s="74"/>
      <c r="E194" s="74"/>
      <c r="F194" s="75" t="s">
        <v>20</v>
      </c>
      <c r="G194" s="75">
        <v>1</v>
      </c>
      <c r="H194" s="75">
        <v>3</v>
      </c>
      <c r="I194" s="75">
        <v>1</v>
      </c>
      <c r="J194" s="22"/>
    </row>
    <row r="195" spans="1:10" ht="12.75" hidden="1" customHeight="1">
      <c r="A195" s="74"/>
      <c r="B195" s="74" t="s">
        <v>50</v>
      </c>
      <c r="C195" s="75" t="s">
        <v>95</v>
      </c>
      <c r="D195" s="74"/>
      <c r="E195" s="74"/>
      <c r="F195" s="75" t="s">
        <v>20</v>
      </c>
      <c r="G195" s="75">
        <v>2</v>
      </c>
      <c r="H195" s="75">
        <v>6</v>
      </c>
      <c r="I195" s="75">
        <v>1</v>
      </c>
      <c r="J195" s="22"/>
    </row>
    <row r="196" spans="1:10" ht="12.75" hidden="1" customHeight="1">
      <c r="A196" s="74"/>
      <c r="B196" s="74" t="s">
        <v>52</v>
      </c>
      <c r="C196" s="75" t="s">
        <v>53</v>
      </c>
      <c r="D196" s="74"/>
      <c r="E196" s="74"/>
      <c r="F196" s="75" t="s">
        <v>20</v>
      </c>
      <c r="G196" s="75">
        <v>1</v>
      </c>
      <c r="H196" s="75">
        <v>3</v>
      </c>
      <c r="I196" s="75">
        <v>1</v>
      </c>
      <c r="J196" s="22"/>
    </row>
    <row r="197" spans="1:10" ht="12.75" hidden="1" customHeight="1">
      <c r="A197" s="71">
        <v>6</v>
      </c>
      <c r="B197" s="72" t="s">
        <v>93</v>
      </c>
      <c r="C197" s="71" t="s">
        <v>19</v>
      </c>
      <c r="D197" s="78" t="s">
        <v>420</v>
      </c>
      <c r="E197" s="74"/>
      <c r="F197" s="71" t="s">
        <v>20</v>
      </c>
      <c r="G197" s="71">
        <v>1</v>
      </c>
      <c r="H197" s="75">
        <v>1</v>
      </c>
      <c r="I197" s="75">
        <v>1</v>
      </c>
      <c r="J197" s="22"/>
    </row>
    <row r="198" spans="1:10" ht="12.75" hidden="1" customHeight="1">
      <c r="A198" s="74"/>
      <c r="B198" s="74" t="s">
        <v>96</v>
      </c>
      <c r="C198" s="75" t="s">
        <v>36</v>
      </c>
      <c r="D198" s="74"/>
      <c r="E198" s="74"/>
      <c r="F198" s="75" t="s">
        <v>20</v>
      </c>
      <c r="G198" s="75">
        <v>1</v>
      </c>
      <c r="H198" s="75">
        <v>1</v>
      </c>
      <c r="I198" s="75">
        <v>1</v>
      </c>
      <c r="J198" s="22"/>
    </row>
    <row r="199" spans="1:10" ht="12.75" hidden="1" customHeight="1">
      <c r="A199" s="74"/>
      <c r="B199" s="74" t="s">
        <v>94</v>
      </c>
      <c r="C199" s="75" t="s">
        <v>44</v>
      </c>
      <c r="D199" s="74"/>
      <c r="E199" s="74"/>
      <c r="F199" s="75" t="s">
        <v>20</v>
      </c>
      <c r="G199" s="75">
        <v>1</v>
      </c>
      <c r="H199" s="75">
        <v>1</v>
      </c>
      <c r="I199" s="75">
        <v>1</v>
      </c>
      <c r="J199" s="22"/>
    </row>
    <row r="200" spans="1:10" ht="12.75" hidden="1" customHeight="1">
      <c r="A200" s="74"/>
      <c r="B200" s="74" t="s">
        <v>50</v>
      </c>
      <c r="C200" s="75" t="s">
        <v>95</v>
      </c>
      <c r="D200" s="74"/>
      <c r="E200" s="74"/>
      <c r="F200" s="75" t="s">
        <v>20</v>
      </c>
      <c r="G200" s="75">
        <v>2</v>
      </c>
      <c r="H200" s="75">
        <v>2</v>
      </c>
      <c r="I200" s="75">
        <v>1</v>
      </c>
      <c r="J200" s="22"/>
    </row>
    <row r="201" spans="1:10" ht="12.75" hidden="1" customHeight="1">
      <c r="A201" s="74"/>
      <c r="B201" s="74" t="s">
        <v>52</v>
      </c>
      <c r="C201" s="75" t="s">
        <v>53</v>
      </c>
      <c r="D201" s="74"/>
      <c r="E201" s="74"/>
      <c r="F201" s="75" t="s">
        <v>20</v>
      </c>
      <c r="G201" s="75">
        <v>1</v>
      </c>
      <c r="H201" s="75">
        <v>1</v>
      </c>
      <c r="I201" s="75">
        <v>1</v>
      </c>
      <c r="J201" s="22"/>
    </row>
    <row r="202" spans="1:10" ht="12.75" hidden="1" customHeight="1">
      <c r="A202" s="71">
        <v>7</v>
      </c>
      <c r="B202" s="72" t="s">
        <v>93</v>
      </c>
      <c r="C202" s="71" t="s">
        <v>19</v>
      </c>
      <c r="D202" s="78" t="s">
        <v>421</v>
      </c>
      <c r="E202" s="74"/>
      <c r="F202" s="71" t="s">
        <v>20</v>
      </c>
      <c r="G202" s="71">
        <v>1</v>
      </c>
      <c r="H202" s="75">
        <v>1</v>
      </c>
      <c r="I202" s="75">
        <v>1</v>
      </c>
      <c r="J202" s="22"/>
    </row>
    <row r="203" spans="1:10" ht="12.75" hidden="1" customHeight="1">
      <c r="A203" s="74"/>
      <c r="B203" s="74" t="s">
        <v>96</v>
      </c>
      <c r="C203" s="75" t="s">
        <v>38</v>
      </c>
      <c r="D203" s="74"/>
      <c r="E203" s="74"/>
      <c r="F203" s="75" t="s">
        <v>20</v>
      </c>
      <c r="G203" s="75">
        <v>1</v>
      </c>
      <c r="H203" s="75">
        <v>1</v>
      </c>
      <c r="I203" s="75">
        <v>1</v>
      </c>
      <c r="J203" s="22"/>
    </row>
    <row r="204" spans="1:10" ht="12.75" hidden="1" customHeight="1">
      <c r="A204" s="74"/>
      <c r="B204" s="74" t="s">
        <v>94</v>
      </c>
      <c r="C204" s="75" t="s">
        <v>44</v>
      </c>
      <c r="D204" s="74"/>
      <c r="E204" s="74"/>
      <c r="F204" s="75" t="s">
        <v>20</v>
      </c>
      <c r="G204" s="75">
        <v>1</v>
      </c>
      <c r="H204" s="75">
        <v>1</v>
      </c>
      <c r="I204" s="75">
        <v>1</v>
      </c>
      <c r="J204" s="22"/>
    </row>
    <row r="205" spans="1:10" ht="12.75" hidden="1" customHeight="1">
      <c r="A205" s="74"/>
      <c r="B205" s="74" t="s">
        <v>50</v>
      </c>
      <c r="C205" s="75" t="s">
        <v>95</v>
      </c>
      <c r="D205" s="74"/>
      <c r="E205" s="74"/>
      <c r="F205" s="75" t="s">
        <v>20</v>
      </c>
      <c r="G205" s="75">
        <v>2</v>
      </c>
      <c r="H205" s="75">
        <v>2</v>
      </c>
      <c r="I205" s="75">
        <v>1</v>
      </c>
      <c r="J205" s="22"/>
    </row>
    <row r="206" spans="1:10" ht="12.75" hidden="1" customHeight="1">
      <c r="A206" s="74"/>
      <c r="B206" s="74" t="s">
        <v>52</v>
      </c>
      <c r="C206" s="75" t="s">
        <v>53</v>
      </c>
      <c r="D206" s="74"/>
      <c r="E206" s="74"/>
      <c r="F206" s="75" t="s">
        <v>20</v>
      </c>
      <c r="G206" s="75">
        <v>1</v>
      </c>
      <c r="H206" s="75">
        <v>1</v>
      </c>
      <c r="I206" s="75">
        <v>1</v>
      </c>
      <c r="J206" s="22"/>
    </row>
    <row r="207" spans="1:10" ht="12.75" hidden="1" customHeight="1">
      <c r="A207" s="71">
        <v>8</v>
      </c>
      <c r="B207" s="74" t="s">
        <v>55</v>
      </c>
      <c r="C207" s="79" t="s">
        <v>51</v>
      </c>
      <c r="D207" s="74"/>
      <c r="E207" s="74"/>
      <c r="F207" s="75" t="s">
        <v>20</v>
      </c>
      <c r="G207" s="75">
        <v>18</v>
      </c>
      <c r="H207" s="75">
        <v>18</v>
      </c>
      <c r="I207" s="75">
        <v>1</v>
      </c>
      <c r="J207" s="22"/>
    </row>
    <row r="208" spans="1:10" ht="12.75" hidden="1" customHeight="1">
      <c r="A208" s="71">
        <v>9</v>
      </c>
      <c r="B208" s="80" t="s">
        <v>58</v>
      </c>
      <c r="C208" s="81" t="s">
        <v>59</v>
      </c>
      <c r="D208" s="74"/>
      <c r="E208" s="74"/>
      <c r="F208" s="75" t="s">
        <v>20</v>
      </c>
      <c r="G208" s="75">
        <v>12</v>
      </c>
      <c r="H208" s="75">
        <v>12</v>
      </c>
      <c r="I208" s="75">
        <v>1</v>
      </c>
      <c r="J208" s="22"/>
    </row>
    <row r="209" spans="1:10" ht="12.75" hidden="1" customHeight="1">
      <c r="A209" s="71">
        <v>10</v>
      </c>
      <c r="B209" s="80" t="s">
        <v>58</v>
      </c>
      <c r="C209" s="81" t="s">
        <v>60</v>
      </c>
      <c r="D209" s="74"/>
      <c r="E209" s="74"/>
      <c r="F209" s="75" t="s">
        <v>20</v>
      </c>
      <c r="G209" s="75">
        <v>6</v>
      </c>
      <c r="H209" s="75">
        <v>6</v>
      </c>
      <c r="I209" s="75">
        <v>1</v>
      </c>
      <c r="J209" s="22"/>
    </row>
    <row r="210" spans="1:10" ht="12.75" hidden="1" customHeight="1">
      <c r="A210" s="71">
        <v>11</v>
      </c>
      <c r="B210" s="80" t="s">
        <v>61</v>
      </c>
      <c r="C210" s="81" t="s">
        <v>62</v>
      </c>
      <c r="D210" s="74"/>
      <c r="E210" s="74"/>
      <c r="F210" s="75" t="s">
        <v>20</v>
      </c>
      <c r="G210" s="75">
        <v>48</v>
      </c>
      <c r="H210" s="75">
        <v>48</v>
      </c>
      <c r="I210" s="75">
        <v>1</v>
      </c>
      <c r="J210" s="22"/>
    </row>
    <row r="211" spans="1:10" ht="12.75" hidden="1" customHeight="1">
      <c r="A211" s="71">
        <v>12</v>
      </c>
      <c r="B211" s="80" t="s">
        <v>63</v>
      </c>
      <c r="C211" s="81" t="s">
        <v>64</v>
      </c>
      <c r="D211" s="74"/>
      <c r="E211" s="74"/>
      <c r="F211" s="75" t="s">
        <v>20</v>
      </c>
      <c r="G211" s="75">
        <v>11</v>
      </c>
      <c r="H211" s="75">
        <v>11</v>
      </c>
      <c r="I211" s="75">
        <v>1</v>
      </c>
      <c r="J211" s="22"/>
    </row>
    <row r="212" spans="1:10" ht="12.75" hidden="1" customHeight="1">
      <c r="A212" s="71">
        <v>13</v>
      </c>
      <c r="B212" s="80" t="s">
        <v>97</v>
      </c>
      <c r="C212" s="81" t="s">
        <v>66</v>
      </c>
      <c r="D212" s="74"/>
      <c r="E212" s="74"/>
      <c r="F212" s="75" t="s">
        <v>20</v>
      </c>
      <c r="G212" s="75">
        <v>46</v>
      </c>
      <c r="H212" s="75">
        <v>46</v>
      </c>
      <c r="I212" s="75">
        <v>1</v>
      </c>
      <c r="J212" s="22"/>
    </row>
    <row r="213" spans="1:10" ht="12.75" hidden="1" customHeight="1">
      <c r="A213" s="71">
        <v>14</v>
      </c>
      <c r="B213" s="74" t="s">
        <v>67</v>
      </c>
      <c r="C213" s="74"/>
      <c r="D213" s="74"/>
      <c r="E213" s="74"/>
      <c r="F213" s="75" t="s">
        <v>20</v>
      </c>
      <c r="G213" s="75">
        <v>30</v>
      </c>
      <c r="H213" s="75">
        <v>30</v>
      </c>
      <c r="I213" s="75">
        <v>1</v>
      </c>
      <c r="J213" s="22"/>
    </row>
    <row r="214" spans="1:10" ht="12.75" hidden="1" customHeight="1">
      <c r="A214" s="70" t="s">
        <v>88</v>
      </c>
      <c r="B214" s="70" t="s">
        <v>14</v>
      </c>
      <c r="C214" s="70" t="s">
        <v>15</v>
      </c>
      <c r="D214" s="70" t="s">
        <v>89</v>
      </c>
      <c r="E214" s="70" t="s">
        <v>90</v>
      </c>
      <c r="F214" s="70" t="s">
        <v>16</v>
      </c>
      <c r="G214" s="70" t="s">
        <v>91</v>
      </c>
      <c r="H214" s="70" t="s">
        <v>92</v>
      </c>
      <c r="I214" s="70" t="s">
        <v>74</v>
      </c>
      <c r="J214" s="22"/>
    </row>
    <row r="215" spans="1:10" ht="12.75" hidden="1" customHeight="1">
      <c r="A215" s="71">
        <v>1</v>
      </c>
      <c r="B215" s="72" t="s">
        <v>93</v>
      </c>
      <c r="C215" s="71" t="s">
        <v>19</v>
      </c>
      <c r="D215" s="73" t="s">
        <v>422</v>
      </c>
      <c r="E215" s="74"/>
      <c r="F215" s="71" t="s">
        <v>20</v>
      </c>
      <c r="G215" s="71">
        <v>1</v>
      </c>
      <c r="H215" s="75">
        <v>1</v>
      </c>
      <c r="I215" s="75">
        <v>2</v>
      </c>
      <c r="J215" s="22"/>
    </row>
    <row r="216" spans="1:10" ht="12.75" hidden="1" customHeight="1">
      <c r="A216" s="74"/>
      <c r="B216" s="74" t="s">
        <v>23</v>
      </c>
      <c r="C216" s="75" t="s">
        <v>32</v>
      </c>
      <c r="D216" s="74"/>
      <c r="E216" s="74"/>
      <c r="F216" s="75" t="s">
        <v>20</v>
      </c>
      <c r="G216" s="75">
        <v>1</v>
      </c>
      <c r="H216" s="75">
        <v>1</v>
      </c>
      <c r="I216" s="75">
        <v>2</v>
      </c>
      <c r="J216" s="22"/>
    </row>
    <row r="217" spans="1:10" ht="12.75" hidden="1" customHeight="1">
      <c r="A217" s="74"/>
      <c r="B217" s="74" t="s">
        <v>23</v>
      </c>
      <c r="C217" s="75" t="s">
        <v>26</v>
      </c>
      <c r="D217" s="74"/>
      <c r="E217" s="74"/>
      <c r="F217" s="75" t="s">
        <v>20</v>
      </c>
      <c r="G217" s="75">
        <v>1</v>
      </c>
      <c r="H217" s="75">
        <v>1</v>
      </c>
      <c r="I217" s="75">
        <v>2</v>
      </c>
      <c r="J217" s="22"/>
    </row>
    <row r="218" spans="1:10" ht="12.75" hidden="1" customHeight="1">
      <c r="A218" s="74"/>
      <c r="B218" s="74" t="s">
        <v>23</v>
      </c>
      <c r="C218" s="75" t="s">
        <v>30</v>
      </c>
      <c r="D218" s="74"/>
      <c r="E218" s="74"/>
      <c r="F218" s="75" t="s">
        <v>20</v>
      </c>
      <c r="G218" s="75">
        <v>1</v>
      </c>
      <c r="H218" s="75">
        <v>1</v>
      </c>
      <c r="I218" s="75">
        <v>2</v>
      </c>
      <c r="J218" s="22"/>
    </row>
    <row r="219" spans="1:10" ht="12.75" hidden="1" customHeight="1">
      <c r="A219" s="74"/>
      <c r="B219" s="74" t="s">
        <v>94</v>
      </c>
      <c r="C219" s="75" t="s">
        <v>44</v>
      </c>
      <c r="D219" s="74"/>
      <c r="E219" s="74"/>
      <c r="F219" s="75" t="s">
        <v>20</v>
      </c>
      <c r="G219" s="75">
        <v>1</v>
      </c>
      <c r="H219" s="75">
        <v>1</v>
      </c>
      <c r="I219" s="75">
        <v>2</v>
      </c>
      <c r="J219" s="22"/>
    </row>
    <row r="220" spans="1:10" ht="12.75" hidden="1" customHeight="1">
      <c r="A220" s="74"/>
      <c r="B220" s="74" t="s">
        <v>50</v>
      </c>
      <c r="C220" s="75" t="s">
        <v>95</v>
      </c>
      <c r="D220" s="74"/>
      <c r="E220" s="74"/>
      <c r="F220" s="75" t="s">
        <v>20</v>
      </c>
      <c r="G220" s="75">
        <v>2</v>
      </c>
      <c r="H220" s="75">
        <v>2</v>
      </c>
      <c r="I220" s="75">
        <v>2</v>
      </c>
      <c r="J220" s="22"/>
    </row>
    <row r="221" spans="1:10" ht="12.75" hidden="1" customHeight="1">
      <c r="A221" s="74"/>
      <c r="B221" s="74" t="s">
        <v>52</v>
      </c>
      <c r="C221" s="75" t="s">
        <v>53</v>
      </c>
      <c r="D221" s="74"/>
      <c r="E221" s="74"/>
      <c r="F221" s="75" t="s">
        <v>20</v>
      </c>
      <c r="G221" s="75">
        <v>1</v>
      </c>
      <c r="H221" s="75">
        <v>1</v>
      </c>
      <c r="I221" s="75">
        <v>2</v>
      </c>
      <c r="J221" s="22"/>
    </row>
    <row r="222" spans="1:10" ht="12.75" hidden="1" customHeight="1">
      <c r="A222" s="74"/>
      <c r="B222" s="74" t="s">
        <v>54</v>
      </c>
      <c r="C222" s="75" t="s">
        <v>95</v>
      </c>
      <c r="D222" s="74"/>
      <c r="E222" s="74"/>
      <c r="F222" s="75" t="s">
        <v>20</v>
      </c>
      <c r="G222" s="75">
        <v>2</v>
      </c>
      <c r="H222" s="75">
        <v>2</v>
      </c>
      <c r="I222" s="75">
        <v>2</v>
      </c>
      <c r="J222" s="22"/>
    </row>
    <row r="223" spans="1:10" ht="12.75" hidden="1" customHeight="1">
      <c r="A223" s="71">
        <v>2</v>
      </c>
      <c r="B223" s="72" t="s">
        <v>93</v>
      </c>
      <c r="C223" s="177" t="s">
        <v>491</v>
      </c>
      <c r="D223" s="73" t="s">
        <v>423</v>
      </c>
      <c r="E223" s="74"/>
      <c r="F223" s="71" t="s">
        <v>20</v>
      </c>
      <c r="G223" s="71">
        <v>1</v>
      </c>
      <c r="H223" s="75">
        <v>1</v>
      </c>
      <c r="I223" s="75">
        <v>2</v>
      </c>
      <c r="J223" s="22"/>
    </row>
    <row r="224" spans="1:10" ht="12.75" hidden="1" customHeight="1">
      <c r="A224" s="74"/>
      <c r="B224" s="74" t="s">
        <v>23</v>
      </c>
      <c r="C224" s="75" t="s">
        <v>30</v>
      </c>
      <c r="D224" s="74"/>
      <c r="E224" s="74"/>
      <c r="F224" s="75" t="s">
        <v>20</v>
      </c>
      <c r="G224" s="75">
        <v>1</v>
      </c>
      <c r="H224" s="75">
        <v>1</v>
      </c>
      <c r="I224" s="75">
        <v>2</v>
      </c>
      <c r="J224" s="22"/>
    </row>
    <row r="225" spans="1:10" ht="12.75" hidden="1" customHeight="1">
      <c r="A225" s="74"/>
      <c r="B225" s="74" t="s">
        <v>23</v>
      </c>
      <c r="C225" s="75" t="s">
        <v>28</v>
      </c>
      <c r="D225" s="74"/>
      <c r="E225" s="74"/>
      <c r="F225" s="75" t="s">
        <v>20</v>
      </c>
      <c r="G225" s="75">
        <v>1</v>
      </c>
      <c r="H225" s="75">
        <v>1</v>
      </c>
      <c r="I225" s="75">
        <v>2</v>
      </c>
      <c r="J225" s="22"/>
    </row>
    <row r="226" spans="1:10" ht="12.75" hidden="1" customHeight="1">
      <c r="A226" s="74"/>
      <c r="B226" s="74" t="s">
        <v>94</v>
      </c>
      <c r="C226" s="75" t="s">
        <v>44</v>
      </c>
      <c r="D226" s="74"/>
      <c r="E226" s="74"/>
      <c r="F226" s="75" t="s">
        <v>20</v>
      </c>
      <c r="G226" s="75">
        <v>1</v>
      </c>
      <c r="H226" s="75">
        <v>1</v>
      </c>
      <c r="I226" s="75">
        <v>2</v>
      </c>
      <c r="J226" s="22"/>
    </row>
    <row r="227" spans="1:10" ht="12.75" hidden="1" customHeight="1">
      <c r="A227" s="74"/>
      <c r="B227" s="74" t="s">
        <v>50</v>
      </c>
      <c r="C227" s="75" t="s">
        <v>95</v>
      </c>
      <c r="D227" s="74"/>
      <c r="E227" s="74"/>
      <c r="F227" s="75" t="s">
        <v>20</v>
      </c>
      <c r="G227" s="75">
        <v>2</v>
      </c>
      <c r="H227" s="75">
        <v>2</v>
      </c>
      <c r="I227" s="75">
        <v>2</v>
      </c>
      <c r="J227" s="22"/>
    </row>
    <row r="228" spans="1:10" ht="12.75" hidden="1" customHeight="1">
      <c r="A228" s="74"/>
      <c r="B228" s="74" t="s">
        <v>52</v>
      </c>
      <c r="C228" s="75" t="s">
        <v>53</v>
      </c>
      <c r="D228" s="74"/>
      <c r="E228" s="74"/>
      <c r="F228" s="75" t="s">
        <v>20</v>
      </c>
      <c r="G228" s="75">
        <v>1</v>
      </c>
      <c r="H228" s="75">
        <v>1</v>
      </c>
      <c r="I228" s="75">
        <v>2</v>
      </c>
      <c r="J228" s="22"/>
    </row>
    <row r="229" spans="1:10" ht="12.75" hidden="1" customHeight="1">
      <c r="A229" s="74"/>
      <c r="B229" s="74" t="s">
        <v>54</v>
      </c>
      <c r="C229" s="75" t="s">
        <v>95</v>
      </c>
      <c r="D229" s="74"/>
      <c r="E229" s="74"/>
      <c r="F229" s="75" t="s">
        <v>20</v>
      </c>
      <c r="G229" s="75">
        <v>2</v>
      </c>
      <c r="H229" s="75">
        <v>2</v>
      </c>
      <c r="I229" s="75">
        <v>2</v>
      </c>
      <c r="J229" s="22"/>
    </row>
    <row r="230" spans="1:10" ht="12.75" hidden="1" customHeight="1">
      <c r="A230" s="71">
        <v>4</v>
      </c>
      <c r="B230" s="72" t="s">
        <v>93</v>
      </c>
      <c r="C230" s="71" t="s">
        <v>19</v>
      </c>
      <c r="D230" s="76" t="s">
        <v>424</v>
      </c>
      <c r="E230" s="74"/>
      <c r="F230" s="71" t="s">
        <v>20</v>
      </c>
      <c r="G230" s="71">
        <v>4</v>
      </c>
      <c r="H230" s="75">
        <v>4</v>
      </c>
      <c r="I230" s="75">
        <v>2</v>
      </c>
      <c r="J230" s="22"/>
    </row>
    <row r="231" spans="1:10" ht="12.75" hidden="1" customHeight="1">
      <c r="A231" s="74"/>
      <c r="B231" s="74" t="s">
        <v>94</v>
      </c>
      <c r="C231" s="75" t="s">
        <v>44</v>
      </c>
      <c r="D231" s="74"/>
      <c r="E231" s="74"/>
      <c r="F231" s="75" t="s">
        <v>20</v>
      </c>
      <c r="G231" s="75">
        <v>1</v>
      </c>
      <c r="H231" s="75">
        <v>4</v>
      </c>
      <c r="I231" s="75">
        <v>2</v>
      </c>
      <c r="J231" s="22"/>
    </row>
    <row r="232" spans="1:10" ht="12.75" hidden="1" customHeight="1">
      <c r="A232" s="71">
        <v>5</v>
      </c>
      <c r="B232" s="72" t="s">
        <v>93</v>
      </c>
      <c r="C232" s="71" t="s">
        <v>19</v>
      </c>
      <c r="D232" s="76" t="s">
        <v>425</v>
      </c>
      <c r="E232" s="74"/>
      <c r="F232" s="71" t="s">
        <v>20</v>
      </c>
      <c r="G232" s="71">
        <v>4</v>
      </c>
      <c r="H232" s="75">
        <v>4</v>
      </c>
      <c r="I232" s="75">
        <v>2</v>
      </c>
      <c r="J232" s="22"/>
    </row>
    <row r="233" spans="1:10" ht="12.75" hidden="1" customHeight="1">
      <c r="A233" s="74"/>
      <c r="B233" s="74" t="s">
        <v>96</v>
      </c>
      <c r="C233" s="75" t="s">
        <v>42</v>
      </c>
      <c r="D233" s="74"/>
      <c r="E233" s="74"/>
      <c r="F233" s="77" t="s">
        <v>20</v>
      </c>
      <c r="G233" s="77">
        <v>1</v>
      </c>
      <c r="H233" s="75">
        <v>4</v>
      </c>
      <c r="I233" s="75">
        <v>2</v>
      </c>
      <c r="J233" s="22"/>
    </row>
    <row r="234" spans="1:10" ht="12.75" hidden="1" customHeight="1">
      <c r="A234" s="74"/>
      <c r="B234" s="74" t="s">
        <v>94</v>
      </c>
      <c r="C234" s="75" t="s">
        <v>44</v>
      </c>
      <c r="D234" s="74"/>
      <c r="E234" s="74"/>
      <c r="F234" s="75" t="s">
        <v>20</v>
      </c>
      <c r="G234" s="75">
        <v>1</v>
      </c>
      <c r="H234" s="75">
        <v>4</v>
      </c>
      <c r="I234" s="75">
        <v>2</v>
      </c>
      <c r="J234" s="22"/>
    </row>
    <row r="235" spans="1:10" s="49" customFormat="1" ht="12.75" hidden="1" customHeight="1">
      <c r="A235" s="74"/>
      <c r="B235" s="74" t="s">
        <v>50</v>
      </c>
      <c r="C235" s="75" t="s">
        <v>95</v>
      </c>
      <c r="D235" s="74"/>
      <c r="E235" s="74"/>
      <c r="F235" s="75" t="s">
        <v>20</v>
      </c>
      <c r="G235" s="75">
        <v>2</v>
      </c>
      <c r="H235" s="75">
        <v>8</v>
      </c>
      <c r="I235" s="75">
        <v>2</v>
      </c>
      <c r="J235" s="22"/>
    </row>
    <row r="236" spans="1:10" s="49" customFormat="1" ht="12.75" hidden="1" customHeight="1">
      <c r="A236" s="74"/>
      <c r="B236" s="74" t="s">
        <v>52</v>
      </c>
      <c r="C236" s="75" t="s">
        <v>53</v>
      </c>
      <c r="D236" s="74"/>
      <c r="E236" s="74"/>
      <c r="F236" s="75" t="s">
        <v>20</v>
      </c>
      <c r="G236" s="75">
        <v>1</v>
      </c>
      <c r="H236" s="75">
        <v>4</v>
      </c>
      <c r="I236" s="75">
        <v>2</v>
      </c>
      <c r="J236" s="22"/>
    </row>
    <row r="237" spans="1:10" ht="12.75" hidden="1" customHeight="1">
      <c r="A237" s="71">
        <v>6</v>
      </c>
      <c r="B237" s="72" t="s">
        <v>93</v>
      </c>
      <c r="C237" s="71" t="s">
        <v>19</v>
      </c>
      <c r="D237" s="78" t="s">
        <v>426</v>
      </c>
      <c r="E237" s="74"/>
      <c r="F237" s="71" t="s">
        <v>20</v>
      </c>
      <c r="G237" s="71">
        <v>1</v>
      </c>
      <c r="H237" s="75">
        <v>1</v>
      </c>
      <c r="I237" s="75">
        <v>2</v>
      </c>
      <c r="J237" s="22"/>
    </row>
    <row r="238" spans="1:10" ht="12.75" hidden="1" customHeight="1">
      <c r="A238" s="74"/>
      <c r="B238" s="74" t="s">
        <v>96</v>
      </c>
      <c r="C238" s="75" t="s">
        <v>36</v>
      </c>
      <c r="D238" s="74"/>
      <c r="E238" s="74"/>
      <c r="F238" s="75" t="s">
        <v>20</v>
      </c>
      <c r="G238" s="75">
        <v>1</v>
      </c>
      <c r="H238" s="75">
        <v>1</v>
      </c>
      <c r="I238" s="75">
        <v>2</v>
      </c>
      <c r="J238" s="22"/>
    </row>
    <row r="239" spans="1:10" ht="12.75" hidden="1" customHeight="1">
      <c r="A239" s="74"/>
      <c r="B239" s="74" t="s">
        <v>94</v>
      </c>
      <c r="C239" s="75" t="s">
        <v>44</v>
      </c>
      <c r="D239" s="74"/>
      <c r="E239" s="74"/>
      <c r="F239" s="75" t="s">
        <v>20</v>
      </c>
      <c r="G239" s="75">
        <v>1</v>
      </c>
      <c r="H239" s="75">
        <v>1</v>
      </c>
      <c r="I239" s="75">
        <v>2</v>
      </c>
      <c r="J239" s="22"/>
    </row>
    <row r="240" spans="1:10" ht="12.75" hidden="1" customHeight="1">
      <c r="A240" s="74"/>
      <c r="B240" s="74" t="s">
        <v>50</v>
      </c>
      <c r="C240" s="75" t="s">
        <v>95</v>
      </c>
      <c r="D240" s="74"/>
      <c r="E240" s="74"/>
      <c r="F240" s="75" t="s">
        <v>20</v>
      </c>
      <c r="G240" s="75">
        <v>2</v>
      </c>
      <c r="H240" s="75">
        <v>2</v>
      </c>
      <c r="I240" s="75">
        <v>2</v>
      </c>
      <c r="J240" s="22"/>
    </row>
    <row r="241" spans="1:10" ht="12.75" hidden="1" customHeight="1">
      <c r="A241" s="74"/>
      <c r="B241" s="74" t="s">
        <v>52</v>
      </c>
      <c r="C241" s="75" t="s">
        <v>53</v>
      </c>
      <c r="D241" s="74"/>
      <c r="E241" s="74"/>
      <c r="F241" s="75" t="s">
        <v>20</v>
      </c>
      <c r="G241" s="75">
        <v>1</v>
      </c>
      <c r="H241" s="75">
        <v>1</v>
      </c>
      <c r="I241" s="75">
        <v>2</v>
      </c>
      <c r="J241" s="22"/>
    </row>
    <row r="242" spans="1:10" ht="12.75" hidden="1" customHeight="1">
      <c r="A242" s="71">
        <v>7</v>
      </c>
      <c r="B242" s="72" t="s">
        <v>93</v>
      </c>
      <c r="C242" s="71" t="s">
        <v>19</v>
      </c>
      <c r="D242" s="76" t="s">
        <v>427</v>
      </c>
      <c r="E242" s="74"/>
      <c r="F242" s="71" t="s">
        <v>20</v>
      </c>
      <c r="G242" s="71">
        <v>3</v>
      </c>
      <c r="H242" s="75">
        <v>3</v>
      </c>
      <c r="I242" s="75">
        <v>2</v>
      </c>
      <c r="J242" s="22"/>
    </row>
    <row r="243" spans="1:10" ht="12.75" hidden="1" customHeight="1">
      <c r="A243" s="74"/>
      <c r="B243" s="74" t="s">
        <v>96</v>
      </c>
      <c r="C243" s="75" t="s">
        <v>38</v>
      </c>
      <c r="D243" s="74"/>
      <c r="E243" s="74"/>
      <c r="F243" s="75" t="s">
        <v>20</v>
      </c>
      <c r="G243" s="75">
        <v>1</v>
      </c>
      <c r="H243" s="75">
        <v>3</v>
      </c>
      <c r="I243" s="75">
        <v>2</v>
      </c>
      <c r="J243" s="22"/>
    </row>
    <row r="244" spans="1:10" ht="12.75" hidden="1" customHeight="1">
      <c r="A244" s="74"/>
      <c r="B244" s="74" t="s">
        <v>94</v>
      </c>
      <c r="C244" s="75" t="s">
        <v>44</v>
      </c>
      <c r="D244" s="74"/>
      <c r="E244" s="74"/>
      <c r="F244" s="75" t="s">
        <v>20</v>
      </c>
      <c r="G244" s="75">
        <v>1</v>
      </c>
      <c r="H244" s="75">
        <v>3</v>
      </c>
      <c r="I244" s="75">
        <v>2</v>
      </c>
      <c r="J244" s="22"/>
    </row>
    <row r="245" spans="1:10" ht="12.75" hidden="1" customHeight="1">
      <c r="A245" s="74"/>
      <c r="B245" s="74" t="s">
        <v>50</v>
      </c>
      <c r="C245" s="75" t="s">
        <v>95</v>
      </c>
      <c r="D245" s="74"/>
      <c r="E245" s="74"/>
      <c r="F245" s="75" t="s">
        <v>20</v>
      </c>
      <c r="G245" s="75">
        <v>2</v>
      </c>
      <c r="H245" s="75">
        <v>6</v>
      </c>
      <c r="I245" s="75">
        <v>2</v>
      </c>
      <c r="J245" s="22"/>
    </row>
    <row r="246" spans="1:10" ht="12.75" hidden="1" customHeight="1">
      <c r="A246" s="74"/>
      <c r="B246" s="74" t="s">
        <v>52</v>
      </c>
      <c r="C246" s="75" t="s">
        <v>53</v>
      </c>
      <c r="D246" s="74"/>
      <c r="E246" s="74"/>
      <c r="F246" s="75" t="s">
        <v>20</v>
      </c>
      <c r="G246" s="75">
        <v>1</v>
      </c>
      <c r="H246" s="75">
        <v>1</v>
      </c>
      <c r="I246" s="75">
        <v>2</v>
      </c>
      <c r="J246" s="22"/>
    </row>
    <row r="247" spans="1:10" ht="18.75" hidden="1" customHeight="1">
      <c r="A247" s="71">
        <v>8</v>
      </c>
      <c r="B247" s="74" t="s">
        <v>55</v>
      </c>
      <c r="C247" s="79" t="s">
        <v>51</v>
      </c>
      <c r="D247" s="74"/>
      <c r="E247" s="74"/>
      <c r="F247" s="75" t="s">
        <v>20</v>
      </c>
      <c r="G247" s="75">
        <v>20</v>
      </c>
      <c r="H247" s="75">
        <v>20</v>
      </c>
      <c r="I247" s="75">
        <v>2</v>
      </c>
      <c r="J247" s="22"/>
    </row>
    <row r="248" spans="1:10" ht="12.75" hidden="1" customHeight="1">
      <c r="A248" s="71">
        <v>9</v>
      </c>
      <c r="B248" s="80" t="s">
        <v>58</v>
      </c>
      <c r="C248" s="81" t="s">
        <v>59</v>
      </c>
      <c r="D248" s="74"/>
      <c r="E248" s="74"/>
      <c r="F248" s="75" t="s">
        <v>20</v>
      </c>
      <c r="G248" s="75">
        <v>8</v>
      </c>
      <c r="H248" s="75">
        <v>8</v>
      </c>
      <c r="I248" s="75">
        <v>2</v>
      </c>
      <c r="J248" s="22"/>
    </row>
    <row r="249" spans="1:10" ht="12.75" hidden="1" customHeight="1">
      <c r="A249" s="71">
        <v>10</v>
      </c>
      <c r="B249" s="80" t="s">
        <v>58</v>
      </c>
      <c r="C249" s="81" t="s">
        <v>60</v>
      </c>
      <c r="D249" s="74"/>
      <c r="E249" s="74"/>
      <c r="F249" s="75" t="s">
        <v>20</v>
      </c>
      <c r="G249" s="75">
        <v>4</v>
      </c>
      <c r="H249" s="75">
        <v>4</v>
      </c>
      <c r="I249" s="75">
        <v>2</v>
      </c>
      <c r="J249" s="22"/>
    </row>
    <row r="250" spans="1:10" ht="12.75" hidden="1" customHeight="1">
      <c r="A250" s="71">
        <v>11</v>
      </c>
      <c r="B250" s="80" t="s">
        <v>61</v>
      </c>
      <c r="C250" s="81" t="s">
        <v>62</v>
      </c>
      <c r="D250" s="74"/>
      <c r="E250" s="74"/>
      <c r="F250" s="75" t="s">
        <v>20</v>
      </c>
      <c r="G250" s="75">
        <v>32</v>
      </c>
      <c r="H250" s="75">
        <v>32</v>
      </c>
      <c r="I250" s="75">
        <v>2</v>
      </c>
      <c r="J250" s="22"/>
    </row>
    <row r="251" spans="1:10" ht="12.75" hidden="1" customHeight="1">
      <c r="A251" s="71">
        <v>12</v>
      </c>
      <c r="B251" s="80" t="s">
        <v>63</v>
      </c>
      <c r="C251" s="81" t="s">
        <v>64</v>
      </c>
      <c r="D251" s="74"/>
      <c r="E251" s="74"/>
      <c r="F251" s="75" t="s">
        <v>20</v>
      </c>
      <c r="G251" s="75">
        <v>13</v>
      </c>
      <c r="H251" s="75">
        <v>13</v>
      </c>
      <c r="I251" s="75">
        <v>2</v>
      </c>
      <c r="J251" s="22"/>
    </row>
    <row r="252" spans="1:10" ht="12.75" hidden="1" customHeight="1">
      <c r="A252" s="71">
        <v>13</v>
      </c>
      <c r="B252" s="80" t="s">
        <v>97</v>
      </c>
      <c r="C252" s="81" t="s">
        <v>66</v>
      </c>
      <c r="D252" s="74"/>
      <c r="E252" s="74"/>
      <c r="F252" s="75" t="s">
        <v>20</v>
      </c>
      <c r="G252" s="75">
        <v>44</v>
      </c>
      <c r="H252" s="75">
        <v>44</v>
      </c>
      <c r="I252" s="75">
        <v>2</v>
      </c>
      <c r="J252" s="22"/>
    </row>
    <row r="253" spans="1:10" ht="12.75" hidden="1" customHeight="1">
      <c r="A253" s="71">
        <v>14</v>
      </c>
      <c r="B253" s="74" t="s">
        <v>67</v>
      </c>
      <c r="C253" s="74"/>
      <c r="D253" s="74"/>
      <c r="E253" s="74"/>
      <c r="F253" s="75" t="s">
        <v>20</v>
      </c>
      <c r="G253" s="75">
        <v>26</v>
      </c>
      <c r="H253" s="75">
        <v>26</v>
      </c>
      <c r="I253" s="75">
        <v>2</v>
      </c>
      <c r="J253" s="22"/>
    </row>
    <row r="254" spans="1:10" ht="12.75" hidden="1" customHeight="1">
      <c r="A254" s="70" t="s">
        <v>88</v>
      </c>
      <c r="B254" s="70" t="s">
        <v>14</v>
      </c>
      <c r="C254" s="70" t="s">
        <v>15</v>
      </c>
      <c r="D254" s="70" t="s">
        <v>89</v>
      </c>
      <c r="E254" s="70" t="s">
        <v>90</v>
      </c>
      <c r="F254" s="70" t="s">
        <v>16</v>
      </c>
      <c r="G254" s="70" t="s">
        <v>91</v>
      </c>
      <c r="H254" s="70" t="s">
        <v>92</v>
      </c>
      <c r="I254" s="70" t="s">
        <v>74</v>
      </c>
      <c r="J254" s="22"/>
    </row>
    <row r="255" spans="1:10" ht="12.75" hidden="1" customHeight="1">
      <c r="A255" s="71">
        <v>1</v>
      </c>
      <c r="B255" s="72" t="s">
        <v>93</v>
      </c>
      <c r="C255" s="71" t="s">
        <v>19</v>
      </c>
      <c r="D255" s="73" t="s">
        <v>428</v>
      </c>
      <c r="E255" s="74"/>
      <c r="F255" s="71" t="s">
        <v>20</v>
      </c>
      <c r="G255" s="71">
        <v>1</v>
      </c>
      <c r="H255" s="75">
        <v>1</v>
      </c>
      <c r="I255" s="75">
        <v>3</v>
      </c>
      <c r="J255" s="22"/>
    </row>
    <row r="256" spans="1:10" ht="12.75" hidden="1" customHeight="1">
      <c r="A256" s="74"/>
      <c r="B256" s="74" t="s">
        <v>23</v>
      </c>
      <c r="C256" s="75" t="s">
        <v>29</v>
      </c>
      <c r="D256" s="74"/>
      <c r="E256" s="74"/>
      <c r="F256" s="75" t="s">
        <v>20</v>
      </c>
      <c r="G256" s="75">
        <v>1</v>
      </c>
      <c r="H256" s="75">
        <v>1</v>
      </c>
      <c r="I256" s="75">
        <v>3</v>
      </c>
      <c r="J256" s="22"/>
    </row>
    <row r="257" spans="1:10" ht="12.75" hidden="1" customHeight="1">
      <c r="A257" s="74"/>
      <c r="B257" s="74" t="s">
        <v>23</v>
      </c>
      <c r="C257" s="75" t="s">
        <v>26</v>
      </c>
      <c r="D257" s="74"/>
      <c r="E257" s="74"/>
      <c r="F257" s="75" t="s">
        <v>20</v>
      </c>
      <c r="G257" s="75">
        <v>1</v>
      </c>
      <c r="H257" s="75">
        <v>1</v>
      </c>
      <c r="I257" s="75">
        <v>3</v>
      </c>
      <c r="J257" s="22"/>
    </row>
    <row r="258" spans="1:10" ht="12.75" hidden="1" customHeight="1">
      <c r="A258" s="74"/>
      <c r="B258" s="74" t="s">
        <v>23</v>
      </c>
      <c r="C258" s="75" t="s">
        <v>30</v>
      </c>
      <c r="D258" s="74"/>
      <c r="E258" s="74"/>
      <c r="F258" s="75" t="s">
        <v>20</v>
      </c>
      <c r="G258" s="75">
        <v>1</v>
      </c>
      <c r="H258" s="75">
        <v>1</v>
      </c>
      <c r="I258" s="75">
        <v>3</v>
      </c>
      <c r="J258" s="22"/>
    </row>
    <row r="259" spans="1:10" ht="12.75" hidden="1" customHeight="1">
      <c r="A259" s="74"/>
      <c r="B259" s="74" t="s">
        <v>94</v>
      </c>
      <c r="C259" s="75" t="s">
        <v>44</v>
      </c>
      <c r="D259" s="74"/>
      <c r="E259" s="74"/>
      <c r="F259" s="75" t="s">
        <v>20</v>
      </c>
      <c r="G259" s="75">
        <v>1</v>
      </c>
      <c r="H259" s="75">
        <v>1</v>
      </c>
      <c r="I259" s="75">
        <v>3</v>
      </c>
      <c r="J259" s="22"/>
    </row>
    <row r="260" spans="1:10" ht="12.75" hidden="1" customHeight="1">
      <c r="A260" s="74"/>
      <c r="B260" s="74" t="s">
        <v>50</v>
      </c>
      <c r="C260" s="75" t="s">
        <v>95</v>
      </c>
      <c r="D260" s="74"/>
      <c r="E260" s="74"/>
      <c r="F260" s="75" t="s">
        <v>20</v>
      </c>
      <c r="G260" s="75">
        <v>2</v>
      </c>
      <c r="H260" s="75">
        <v>2</v>
      </c>
      <c r="I260" s="75">
        <v>3</v>
      </c>
      <c r="J260" s="22"/>
    </row>
    <row r="261" spans="1:10" ht="12.75" hidden="1" customHeight="1">
      <c r="A261" s="74"/>
      <c r="B261" s="74" t="s">
        <v>52</v>
      </c>
      <c r="C261" s="75" t="s">
        <v>53</v>
      </c>
      <c r="D261" s="74"/>
      <c r="E261" s="74"/>
      <c r="F261" s="75" t="s">
        <v>20</v>
      </c>
      <c r="G261" s="75">
        <v>1</v>
      </c>
      <c r="H261" s="75">
        <v>1</v>
      </c>
      <c r="I261" s="75">
        <v>3</v>
      </c>
      <c r="J261" s="22"/>
    </row>
    <row r="262" spans="1:10" ht="12.75" hidden="1" customHeight="1">
      <c r="A262" s="74"/>
      <c r="B262" s="74" t="s">
        <v>54</v>
      </c>
      <c r="C262" s="75" t="s">
        <v>95</v>
      </c>
      <c r="D262" s="74"/>
      <c r="E262" s="74"/>
      <c r="F262" s="75" t="s">
        <v>20</v>
      </c>
      <c r="G262" s="75">
        <v>3</v>
      </c>
      <c r="H262" s="75">
        <v>3</v>
      </c>
      <c r="I262" s="75">
        <v>3</v>
      </c>
      <c r="J262" s="22"/>
    </row>
    <row r="263" spans="1:10" ht="12.75" hidden="1" customHeight="1">
      <c r="A263" s="71">
        <v>2</v>
      </c>
      <c r="B263" s="72" t="s">
        <v>93</v>
      </c>
      <c r="C263" s="71" t="s">
        <v>19</v>
      </c>
      <c r="D263" s="73" t="s">
        <v>429</v>
      </c>
      <c r="E263" s="74"/>
      <c r="F263" s="71" t="s">
        <v>20</v>
      </c>
      <c r="G263" s="71">
        <v>1</v>
      </c>
      <c r="H263" s="75">
        <v>1</v>
      </c>
      <c r="I263" s="75">
        <v>3</v>
      </c>
      <c r="J263" s="22"/>
    </row>
    <row r="264" spans="1:10" ht="12.75" hidden="1" customHeight="1">
      <c r="A264" s="74"/>
      <c r="B264" s="74" t="s">
        <v>23</v>
      </c>
      <c r="C264" s="75" t="s">
        <v>32</v>
      </c>
      <c r="D264" s="74"/>
      <c r="E264" s="74"/>
      <c r="F264" s="75" t="s">
        <v>20</v>
      </c>
      <c r="G264" s="75">
        <v>1</v>
      </c>
      <c r="H264" s="75">
        <v>1</v>
      </c>
      <c r="I264" s="75">
        <v>3</v>
      </c>
      <c r="J264" s="22"/>
    </row>
    <row r="265" spans="1:10" ht="12.75" hidden="1" customHeight="1">
      <c r="A265" s="74"/>
      <c r="B265" s="74" t="s">
        <v>23</v>
      </c>
      <c r="C265" s="75" t="s">
        <v>28</v>
      </c>
      <c r="D265" s="74"/>
      <c r="E265" s="74"/>
      <c r="F265" s="75" t="s">
        <v>20</v>
      </c>
      <c r="G265" s="75">
        <v>1</v>
      </c>
      <c r="H265" s="75">
        <v>1</v>
      </c>
      <c r="I265" s="75">
        <v>3</v>
      </c>
      <c r="J265" s="22"/>
    </row>
    <row r="266" spans="1:10" ht="12.75" hidden="1" customHeight="1">
      <c r="A266" s="74"/>
      <c r="B266" s="74" t="s">
        <v>94</v>
      </c>
      <c r="C266" s="75" t="s">
        <v>44</v>
      </c>
      <c r="D266" s="74"/>
      <c r="E266" s="74"/>
      <c r="F266" s="75" t="s">
        <v>20</v>
      </c>
      <c r="G266" s="75">
        <v>1</v>
      </c>
      <c r="H266" s="75">
        <v>1</v>
      </c>
      <c r="I266" s="75">
        <v>3</v>
      </c>
      <c r="J266" s="22"/>
    </row>
    <row r="267" spans="1:10" ht="12.75" hidden="1" customHeight="1">
      <c r="A267" s="74"/>
      <c r="B267" s="74" t="s">
        <v>50</v>
      </c>
      <c r="C267" s="75" t="s">
        <v>95</v>
      </c>
      <c r="D267" s="74"/>
      <c r="E267" s="74"/>
      <c r="F267" s="75" t="s">
        <v>20</v>
      </c>
      <c r="G267" s="75">
        <v>2</v>
      </c>
      <c r="H267" s="75">
        <v>2</v>
      </c>
      <c r="I267" s="75">
        <v>3</v>
      </c>
      <c r="J267" s="22"/>
    </row>
    <row r="268" spans="1:10" ht="12.75" hidden="1" customHeight="1">
      <c r="A268" s="74"/>
      <c r="B268" s="74" t="s">
        <v>52</v>
      </c>
      <c r="C268" s="75" t="s">
        <v>53</v>
      </c>
      <c r="D268" s="74"/>
      <c r="E268" s="74"/>
      <c r="F268" s="75" t="s">
        <v>20</v>
      </c>
      <c r="G268" s="75">
        <v>1</v>
      </c>
      <c r="H268" s="75">
        <v>1</v>
      </c>
      <c r="I268" s="75">
        <v>3</v>
      </c>
      <c r="J268" s="22"/>
    </row>
    <row r="269" spans="1:10" ht="12.75" hidden="1" customHeight="1">
      <c r="A269" s="74"/>
      <c r="B269" s="74" t="s">
        <v>54</v>
      </c>
      <c r="C269" s="75" t="s">
        <v>95</v>
      </c>
      <c r="D269" s="74"/>
      <c r="E269" s="74"/>
      <c r="F269" s="75" t="s">
        <v>20</v>
      </c>
      <c r="G269" s="75">
        <v>2</v>
      </c>
      <c r="H269" s="75">
        <v>2</v>
      </c>
      <c r="I269" s="75">
        <v>3</v>
      </c>
      <c r="J269" s="22"/>
    </row>
    <row r="270" spans="1:10" ht="12.75" hidden="1" customHeight="1">
      <c r="A270" s="71">
        <v>4</v>
      </c>
      <c r="B270" s="72" t="s">
        <v>93</v>
      </c>
      <c r="C270" s="71" t="s">
        <v>19</v>
      </c>
      <c r="D270" s="76" t="s">
        <v>430</v>
      </c>
      <c r="E270" s="74"/>
      <c r="F270" s="71" t="s">
        <v>20</v>
      </c>
      <c r="G270" s="71">
        <v>4</v>
      </c>
      <c r="H270" s="75">
        <v>4</v>
      </c>
      <c r="I270" s="75">
        <v>3</v>
      </c>
      <c r="J270" s="22"/>
    </row>
    <row r="271" spans="1:10" ht="12.75" hidden="1" customHeight="1">
      <c r="A271" s="74"/>
      <c r="B271" s="74" t="s">
        <v>94</v>
      </c>
      <c r="C271" s="75" t="s">
        <v>44</v>
      </c>
      <c r="D271" s="74"/>
      <c r="E271" s="74"/>
      <c r="F271" s="75" t="s">
        <v>20</v>
      </c>
      <c r="G271" s="75">
        <v>1</v>
      </c>
      <c r="H271" s="75">
        <v>4</v>
      </c>
      <c r="I271" s="75">
        <v>3</v>
      </c>
      <c r="J271" s="22"/>
    </row>
    <row r="272" spans="1:10" ht="12.75" hidden="1" customHeight="1">
      <c r="A272" s="71">
        <v>5</v>
      </c>
      <c r="B272" s="72" t="s">
        <v>93</v>
      </c>
      <c r="C272" s="71" t="s">
        <v>19</v>
      </c>
      <c r="D272" s="76" t="s">
        <v>431</v>
      </c>
      <c r="E272" s="74"/>
      <c r="F272" s="71" t="s">
        <v>20</v>
      </c>
      <c r="G272" s="71">
        <v>4</v>
      </c>
      <c r="H272" s="75">
        <v>4</v>
      </c>
      <c r="I272" s="75">
        <v>3</v>
      </c>
      <c r="J272" s="22"/>
    </row>
    <row r="273" spans="1:10" ht="12.75" hidden="1" customHeight="1">
      <c r="A273" s="74"/>
      <c r="B273" s="74" t="s">
        <v>96</v>
      </c>
      <c r="C273" s="75" t="s">
        <v>42</v>
      </c>
      <c r="D273" s="74"/>
      <c r="E273" s="74"/>
      <c r="F273" s="77" t="s">
        <v>20</v>
      </c>
      <c r="G273" s="77">
        <v>1</v>
      </c>
      <c r="H273" s="75">
        <v>4</v>
      </c>
      <c r="I273" s="75">
        <v>3</v>
      </c>
      <c r="J273" s="22"/>
    </row>
    <row r="274" spans="1:10" ht="12.75" hidden="1" customHeight="1">
      <c r="A274" s="74"/>
      <c r="B274" s="74" t="s">
        <v>94</v>
      </c>
      <c r="C274" s="75" t="s">
        <v>44</v>
      </c>
      <c r="D274" s="74"/>
      <c r="E274" s="74"/>
      <c r="F274" s="75" t="s">
        <v>20</v>
      </c>
      <c r="G274" s="75">
        <v>1</v>
      </c>
      <c r="H274" s="75">
        <v>4</v>
      </c>
      <c r="I274" s="75">
        <v>3</v>
      </c>
      <c r="J274" s="22"/>
    </row>
    <row r="275" spans="1:10" ht="12.75" hidden="1" customHeight="1">
      <c r="A275" s="74"/>
      <c r="B275" s="74" t="s">
        <v>50</v>
      </c>
      <c r="C275" s="75" t="s">
        <v>95</v>
      </c>
      <c r="D275" s="74"/>
      <c r="E275" s="74"/>
      <c r="F275" s="75" t="s">
        <v>20</v>
      </c>
      <c r="G275" s="75">
        <v>2</v>
      </c>
      <c r="H275" s="75">
        <v>8</v>
      </c>
      <c r="I275" s="75">
        <v>3</v>
      </c>
      <c r="J275" s="22"/>
    </row>
    <row r="276" spans="1:10" ht="12.75" hidden="1" customHeight="1">
      <c r="A276" s="74"/>
      <c r="B276" s="74" t="s">
        <v>52</v>
      </c>
      <c r="C276" s="75" t="s">
        <v>53</v>
      </c>
      <c r="D276" s="74"/>
      <c r="E276" s="74"/>
      <c r="F276" s="75" t="s">
        <v>20</v>
      </c>
      <c r="G276" s="75">
        <v>1</v>
      </c>
      <c r="H276" s="75">
        <v>4</v>
      </c>
      <c r="I276" s="75">
        <v>3</v>
      </c>
      <c r="J276" s="22"/>
    </row>
    <row r="277" spans="1:10" ht="12.75" hidden="1" customHeight="1">
      <c r="A277" s="71">
        <v>6</v>
      </c>
      <c r="B277" s="72" t="s">
        <v>93</v>
      </c>
      <c r="C277" s="71" t="s">
        <v>19</v>
      </c>
      <c r="D277" s="78" t="s">
        <v>432</v>
      </c>
      <c r="E277" s="74"/>
      <c r="F277" s="71" t="s">
        <v>20</v>
      </c>
      <c r="G277" s="71">
        <v>1</v>
      </c>
      <c r="H277" s="75">
        <v>1</v>
      </c>
      <c r="I277" s="75">
        <v>3</v>
      </c>
      <c r="J277" s="22"/>
    </row>
    <row r="278" spans="1:10" ht="12.75" hidden="1" customHeight="1">
      <c r="A278" s="74"/>
      <c r="B278" s="74" t="s">
        <v>96</v>
      </c>
      <c r="C278" s="75" t="s">
        <v>36</v>
      </c>
      <c r="D278" s="74"/>
      <c r="E278" s="74"/>
      <c r="F278" s="75" t="s">
        <v>20</v>
      </c>
      <c r="G278" s="75">
        <v>1</v>
      </c>
      <c r="H278" s="75">
        <v>1</v>
      </c>
      <c r="I278" s="75">
        <v>3</v>
      </c>
      <c r="J278" s="22"/>
    </row>
    <row r="279" spans="1:10" ht="12.75" hidden="1" customHeight="1">
      <c r="A279" s="74"/>
      <c r="B279" s="74" t="s">
        <v>94</v>
      </c>
      <c r="C279" s="75" t="s">
        <v>44</v>
      </c>
      <c r="D279" s="74"/>
      <c r="E279" s="74"/>
      <c r="F279" s="75" t="s">
        <v>20</v>
      </c>
      <c r="G279" s="75">
        <v>1</v>
      </c>
      <c r="H279" s="75">
        <v>1</v>
      </c>
      <c r="I279" s="75">
        <v>3</v>
      </c>
      <c r="J279" s="22"/>
    </row>
    <row r="280" spans="1:10" ht="12.75" hidden="1" customHeight="1">
      <c r="A280" s="74"/>
      <c r="B280" s="74" t="s">
        <v>50</v>
      </c>
      <c r="C280" s="75" t="s">
        <v>95</v>
      </c>
      <c r="D280" s="74"/>
      <c r="E280" s="74"/>
      <c r="F280" s="75" t="s">
        <v>20</v>
      </c>
      <c r="G280" s="75">
        <v>2</v>
      </c>
      <c r="H280" s="75">
        <v>2</v>
      </c>
      <c r="I280" s="75">
        <v>3</v>
      </c>
      <c r="J280" s="22"/>
    </row>
    <row r="281" spans="1:10" ht="12.75" hidden="1" customHeight="1">
      <c r="A281" s="74"/>
      <c r="B281" s="74" t="s">
        <v>52</v>
      </c>
      <c r="C281" s="75" t="s">
        <v>53</v>
      </c>
      <c r="D281" s="74"/>
      <c r="E281" s="74"/>
      <c r="F281" s="75" t="s">
        <v>20</v>
      </c>
      <c r="G281" s="75">
        <v>1</v>
      </c>
      <c r="H281" s="75">
        <v>1</v>
      </c>
      <c r="I281" s="75">
        <v>3</v>
      </c>
      <c r="J281" s="22"/>
    </row>
    <row r="282" spans="1:10" ht="12.75" hidden="1" customHeight="1">
      <c r="A282" s="71">
        <v>7</v>
      </c>
      <c r="B282" s="72" t="s">
        <v>93</v>
      </c>
      <c r="C282" s="71" t="s">
        <v>19</v>
      </c>
      <c r="D282" s="78" t="s">
        <v>433</v>
      </c>
      <c r="E282" s="74"/>
      <c r="F282" s="71" t="s">
        <v>20</v>
      </c>
      <c r="G282" s="71">
        <v>1</v>
      </c>
      <c r="H282" s="75">
        <v>1</v>
      </c>
      <c r="I282" s="75">
        <v>3</v>
      </c>
      <c r="J282" s="22"/>
    </row>
    <row r="283" spans="1:10" ht="12.75" hidden="1" customHeight="1">
      <c r="A283" s="74"/>
      <c r="B283" s="74" t="s">
        <v>96</v>
      </c>
      <c r="C283" s="75" t="s">
        <v>35</v>
      </c>
      <c r="D283" s="74"/>
      <c r="E283" s="74"/>
      <c r="F283" s="75" t="s">
        <v>20</v>
      </c>
      <c r="G283" s="75">
        <v>1</v>
      </c>
      <c r="H283" s="75">
        <v>1</v>
      </c>
      <c r="I283" s="75">
        <v>3</v>
      </c>
      <c r="J283" s="22"/>
    </row>
    <row r="284" spans="1:10" ht="12.75" hidden="1" customHeight="1">
      <c r="A284" s="74"/>
      <c r="B284" s="74" t="s">
        <v>94</v>
      </c>
      <c r="C284" s="75" t="s">
        <v>44</v>
      </c>
      <c r="D284" s="74"/>
      <c r="E284" s="74"/>
      <c r="F284" s="75" t="s">
        <v>20</v>
      </c>
      <c r="G284" s="75">
        <v>1</v>
      </c>
      <c r="H284" s="75">
        <v>1</v>
      </c>
      <c r="I284" s="75">
        <v>3</v>
      </c>
      <c r="J284" s="22"/>
    </row>
    <row r="285" spans="1:10" ht="12.75" hidden="1" customHeight="1">
      <c r="A285" s="74"/>
      <c r="B285" s="74" t="s">
        <v>50</v>
      </c>
      <c r="C285" s="75" t="s">
        <v>95</v>
      </c>
      <c r="D285" s="74"/>
      <c r="E285" s="74"/>
      <c r="F285" s="75" t="s">
        <v>20</v>
      </c>
      <c r="G285" s="75">
        <v>2</v>
      </c>
      <c r="H285" s="75">
        <v>2</v>
      </c>
      <c r="I285" s="75">
        <v>3</v>
      </c>
      <c r="J285" s="22"/>
    </row>
    <row r="286" spans="1:10" ht="12.75" hidden="1" customHeight="1">
      <c r="A286" s="74"/>
      <c r="B286" s="74" t="s">
        <v>52</v>
      </c>
      <c r="C286" s="75" t="s">
        <v>53</v>
      </c>
      <c r="D286" s="74"/>
      <c r="E286" s="74"/>
      <c r="F286" s="75" t="s">
        <v>20</v>
      </c>
      <c r="G286" s="75">
        <v>1</v>
      </c>
      <c r="H286" s="75">
        <v>1</v>
      </c>
      <c r="I286" s="75">
        <v>3</v>
      </c>
      <c r="J286" s="22"/>
    </row>
    <row r="287" spans="1:10" ht="12.75" hidden="1" customHeight="1">
      <c r="A287" s="71">
        <v>8</v>
      </c>
      <c r="B287" s="72" t="s">
        <v>93</v>
      </c>
      <c r="C287" s="71" t="s">
        <v>19</v>
      </c>
      <c r="D287" s="76" t="s">
        <v>434</v>
      </c>
      <c r="E287" s="74"/>
      <c r="F287" s="71" t="s">
        <v>20</v>
      </c>
      <c r="G287" s="71">
        <v>3</v>
      </c>
      <c r="H287" s="75">
        <v>3</v>
      </c>
      <c r="I287" s="75">
        <v>3</v>
      </c>
      <c r="J287" s="22"/>
    </row>
    <row r="288" spans="1:10" ht="12.75" hidden="1" customHeight="1">
      <c r="A288" s="74"/>
      <c r="B288" s="74" t="s">
        <v>96</v>
      </c>
      <c r="C288" s="75" t="s">
        <v>38</v>
      </c>
      <c r="D288" s="74"/>
      <c r="E288" s="74"/>
      <c r="F288" s="75" t="s">
        <v>20</v>
      </c>
      <c r="G288" s="75">
        <v>1</v>
      </c>
      <c r="H288" s="75">
        <v>3</v>
      </c>
      <c r="I288" s="75">
        <v>3</v>
      </c>
      <c r="J288" s="22"/>
    </row>
    <row r="289" spans="1:10" ht="12.75" hidden="1" customHeight="1">
      <c r="A289" s="74"/>
      <c r="B289" s="74" t="s">
        <v>94</v>
      </c>
      <c r="C289" s="75" t="s">
        <v>44</v>
      </c>
      <c r="D289" s="74"/>
      <c r="E289" s="74"/>
      <c r="F289" s="75" t="s">
        <v>20</v>
      </c>
      <c r="G289" s="75">
        <v>1</v>
      </c>
      <c r="H289" s="75">
        <v>3</v>
      </c>
      <c r="I289" s="75">
        <v>3</v>
      </c>
      <c r="J289" s="22"/>
    </row>
    <row r="290" spans="1:10" ht="12.75" hidden="1" customHeight="1">
      <c r="A290" s="74"/>
      <c r="B290" s="74" t="s">
        <v>50</v>
      </c>
      <c r="C290" s="75" t="s">
        <v>95</v>
      </c>
      <c r="D290" s="74"/>
      <c r="E290" s="74"/>
      <c r="F290" s="75" t="s">
        <v>20</v>
      </c>
      <c r="G290" s="75">
        <v>2</v>
      </c>
      <c r="H290" s="75">
        <v>6</v>
      </c>
      <c r="I290" s="75">
        <v>3</v>
      </c>
      <c r="J290" s="22"/>
    </row>
    <row r="291" spans="1:10" ht="12.75" hidden="1" customHeight="1">
      <c r="A291" s="74"/>
      <c r="B291" s="74" t="s">
        <v>52</v>
      </c>
      <c r="C291" s="75" t="s">
        <v>53</v>
      </c>
      <c r="D291" s="74"/>
      <c r="E291" s="74"/>
      <c r="F291" s="75" t="s">
        <v>20</v>
      </c>
      <c r="G291" s="75">
        <v>1</v>
      </c>
      <c r="H291" s="75">
        <v>1</v>
      </c>
      <c r="I291" s="75">
        <v>3</v>
      </c>
      <c r="J291" s="22"/>
    </row>
    <row r="292" spans="1:10" ht="12.75" hidden="1" customHeight="1">
      <c r="A292" s="71">
        <v>9</v>
      </c>
      <c r="B292" s="74" t="s">
        <v>55</v>
      </c>
      <c r="C292" s="79" t="s">
        <v>51</v>
      </c>
      <c r="D292" s="74"/>
      <c r="E292" s="74"/>
      <c r="F292" s="75" t="s">
        <v>20</v>
      </c>
      <c r="G292" s="75">
        <v>22</v>
      </c>
      <c r="H292" s="75">
        <v>22</v>
      </c>
      <c r="I292" s="75">
        <v>3</v>
      </c>
      <c r="J292" s="22"/>
    </row>
    <row r="293" spans="1:10" ht="12.75" hidden="1" customHeight="1">
      <c r="A293" s="71">
        <v>10</v>
      </c>
      <c r="B293" s="80" t="s">
        <v>58</v>
      </c>
      <c r="C293" s="81" t="s">
        <v>59</v>
      </c>
      <c r="D293" s="74"/>
      <c r="E293" s="74"/>
      <c r="F293" s="75" t="s">
        <v>20</v>
      </c>
      <c r="G293" s="75">
        <v>17</v>
      </c>
      <c r="H293" s="75">
        <v>17</v>
      </c>
      <c r="I293" s="75">
        <v>3</v>
      </c>
      <c r="J293" s="22"/>
    </row>
    <row r="294" spans="1:10" ht="12.75" hidden="1" customHeight="1">
      <c r="A294" s="71">
        <v>11</v>
      </c>
      <c r="B294" s="80" t="s">
        <v>58</v>
      </c>
      <c r="C294" s="81" t="s">
        <v>60</v>
      </c>
      <c r="D294" s="74"/>
      <c r="E294" s="74"/>
      <c r="F294" s="75" t="s">
        <v>20</v>
      </c>
      <c r="G294" s="75">
        <v>4</v>
      </c>
      <c r="H294" s="75">
        <v>4</v>
      </c>
      <c r="I294" s="75">
        <v>3</v>
      </c>
      <c r="J294" s="22"/>
    </row>
    <row r="295" spans="1:10" ht="12.75" hidden="1" customHeight="1">
      <c r="A295" s="71">
        <v>12</v>
      </c>
      <c r="B295" s="80" t="s">
        <v>61</v>
      </c>
      <c r="C295" s="81" t="s">
        <v>62</v>
      </c>
      <c r="D295" s="74"/>
      <c r="E295" s="74"/>
      <c r="F295" s="75" t="s">
        <v>20</v>
      </c>
      <c r="G295" s="75">
        <v>50</v>
      </c>
      <c r="H295" s="75">
        <v>50</v>
      </c>
      <c r="I295" s="75">
        <v>3</v>
      </c>
      <c r="J295" s="22"/>
    </row>
    <row r="296" spans="1:10" ht="12.75" hidden="1" customHeight="1">
      <c r="A296" s="71">
        <v>13</v>
      </c>
      <c r="B296" s="80" t="s">
        <v>63</v>
      </c>
      <c r="C296" s="81" t="s">
        <v>64</v>
      </c>
      <c r="D296" s="74"/>
      <c r="E296" s="74"/>
      <c r="F296" s="75" t="s">
        <v>20</v>
      </c>
      <c r="G296" s="75">
        <v>15</v>
      </c>
      <c r="H296" s="75">
        <v>15</v>
      </c>
      <c r="I296" s="75">
        <v>3</v>
      </c>
      <c r="J296" s="22"/>
    </row>
    <row r="297" spans="1:10" ht="12.75" hidden="1" customHeight="1">
      <c r="A297" s="71">
        <v>14</v>
      </c>
      <c r="B297" s="80" t="s">
        <v>97</v>
      </c>
      <c r="C297" s="81" t="s">
        <v>66</v>
      </c>
      <c r="D297" s="74"/>
      <c r="E297" s="74"/>
      <c r="F297" s="75" t="s">
        <v>20</v>
      </c>
      <c r="G297" s="75">
        <v>55</v>
      </c>
      <c r="H297" s="75">
        <v>55</v>
      </c>
      <c r="I297" s="75">
        <v>3</v>
      </c>
      <c r="J297" s="22"/>
    </row>
    <row r="298" spans="1:10" ht="12.75" hidden="1" customHeight="1">
      <c r="A298" s="71">
        <v>15</v>
      </c>
      <c r="B298" s="74" t="s">
        <v>67</v>
      </c>
      <c r="C298" s="74"/>
      <c r="D298" s="74"/>
      <c r="E298" s="74"/>
      <c r="F298" s="75" t="s">
        <v>20</v>
      </c>
      <c r="G298" s="75">
        <v>36</v>
      </c>
      <c r="H298" s="75">
        <v>36</v>
      </c>
      <c r="I298" s="75">
        <v>3</v>
      </c>
      <c r="J298" s="22"/>
    </row>
    <row r="299" spans="1:10" ht="12.75" hidden="1" customHeight="1">
      <c r="A299" s="70" t="s">
        <v>88</v>
      </c>
      <c r="B299" s="70" t="s">
        <v>14</v>
      </c>
      <c r="C299" s="70" t="s">
        <v>15</v>
      </c>
      <c r="D299" s="70" t="s">
        <v>89</v>
      </c>
      <c r="E299" s="70" t="s">
        <v>90</v>
      </c>
      <c r="F299" s="70" t="s">
        <v>16</v>
      </c>
      <c r="G299" s="70" t="s">
        <v>91</v>
      </c>
      <c r="H299" s="70" t="s">
        <v>92</v>
      </c>
      <c r="I299" s="70" t="s">
        <v>74</v>
      </c>
      <c r="J299" s="22"/>
    </row>
    <row r="300" spans="1:10" ht="12.75" hidden="1" customHeight="1">
      <c r="A300" s="71">
        <v>1</v>
      </c>
      <c r="B300" s="72" t="s">
        <v>93</v>
      </c>
      <c r="C300" s="71" t="s">
        <v>19</v>
      </c>
      <c r="D300" s="73" t="s">
        <v>435</v>
      </c>
      <c r="E300" s="74"/>
      <c r="F300" s="71" t="s">
        <v>20</v>
      </c>
      <c r="G300" s="71">
        <v>1</v>
      </c>
      <c r="H300" s="75">
        <v>1</v>
      </c>
      <c r="I300" s="75">
        <v>4</v>
      </c>
      <c r="J300" s="22"/>
    </row>
    <row r="301" spans="1:10" ht="12.75" hidden="1" customHeight="1">
      <c r="A301" s="74"/>
      <c r="B301" s="74" t="s">
        <v>23</v>
      </c>
      <c r="C301" s="75" t="s">
        <v>29</v>
      </c>
      <c r="D301" s="74"/>
      <c r="E301" s="74"/>
      <c r="F301" s="75" t="s">
        <v>20</v>
      </c>
      <c r="G301" s="75">
        <v>2</v>
      </c>
      <c r="H301" s="75">
        <v>2</v>
      </c>
      <c r="I301" s="75">
        <v>4</v>
      </c>
      <c r="J301" s="22"/>
    </row>
    <row r="302" spans="1:10" ht="12.75" hidden="1" customHeight="1">
      <c r="A302" s="74"/>
      <c r="B302" s="74" t="s">
        <v>23</v>
      </c>
      <c r="C302" s="75" t="s">
        <v>32</v>
      </c>
      <c r="D302" s="74"/>
      <c r="E302" s="74"/>
      <c r="F302" s="75" t="s">
        <v>20</v>
      </c>
      <c r="G302" s="75">
        <v>2</v>
      </c>
      <c r="H302" s="75">
        <v>2</v>
      </c>
      <c r="I302" s="75">
        <v>4</v>
      </c>
      <c r="J302" s="22"/>
    </row>
    <row r="303" spans="1:10" ht="12.75" hidden="1" customHeight="1">
      <c r="A303" s="74"/>
      <c r="B303" s="74" t="s">
        <v>94</v>
      </c>
      <c r="C303" s="75" t="s">
        <v>44</v>
      </c>
      <c r="D303" s="74"/>
      <c r="E303" s="74"/>
      <c r="F303" s="75" t="s">
        <v>20</v>
      </c>
      <c r="G303" s="75">
        <v>1</v>
      </c>
      <c r="H303" s="75">
        <v>1</v>
      </c>
      <c r="I303" s="75">
        <v>4</v>
      </c>
      <c r="J303" s="22"/>
    </row>
    <row r="304" spans="1:10" ht="12.75" hidden="1" customHeight="1">
      <c r="A304" s="74"/>
      <c r="B304" s="74" t="s">
        <v>50</v>
      </c>
      <c r="C304" s="75" t="s">
        <v>95</v>
      </c>
      <c r="D304" s="74"/>
      <c r="E304" s="74"/>
      <c r="F304" s="75" t="s">
        <v>20</v>
      </c>
      <c r="G304" s="75">
        <v>3</v>
      </c>
      <c r="H304" s="75">
        <v>3</v>
      </c>
      <c r="I304" s="75">
        <v>4</v>
      </c>
      <c r="J304" s="22"/>
    </row>
    <row r="305" spans="1:10" ht="12.75" hidden="1" customHeight="1">
      <c r="A305" s="74"/>
      <c r="B305" s="74" t="s">
        <v>52</v>
      </c>
      <c r="C305" s="75" t="s">
        <v>53</v>
      </c>
      <c r="D305" s="74"/>
      <c r="E305" s="74"/>
      <c r="F305" s="75" t="s">
        <v>20</v>
      </c>
      <c r="G305" s="75">
        <v>1</v>
      </c>
      <c r="H305" s="75">
        <v>1</v>
      </c>
      <c r="I305" s="75">
        <v>4</v>
      </c>
      <c r="J305" s="22"/>
    </row>
    <row r="306" spans="1:10" ht="12.75" hidden="1" customHeight="1">
      <c r="A306" s="74"/>
      <c r="B306" s="74" t="s">
        <v>54</v>
      </c>
      <c r="C306" s="75" t="s">
        <v>95</v>
      </c>
      <c r="D306" s="74"/>
      <c r="E306" s="74"/>
      <c r="F306" s="75" t="s">
        <v>20</v>
      </c>
      <c r="G306" s="75">
        <v>4</v>
      </c>
      <c r="H306" s="75">
        <v>4</v>
      </c>
      <c r="I306" s="75">
        <v>4</v>
      </c>
      <c r="J306" s="22"/>
    </row>
    <row r="307" spans="1:10" ht="12.75" hidden="1" customHeight="1">
      <c r="A307" s="71">
        <v>2</v>
      </c>
      <c r="B307" s="72" t="s">
        <v>93</v>
      </c>
      <c r="C307" s="71" t="s">
        <v>19</v>
      </c>
      <c r="D307" s="73" t="s">
        <v>436</v>
      </c>
      <c r="E307" s="74"/>
      <c r="F307" s="71" t="s">
        <v>20</v>
      </c>
      <c r="G307" s="71">
        <v>1</v>
      </c>
      <c r="H307" s="75">
        <v>1</v>
      </c>
      <c r="I307" s="75">
        <v>4</v>
      </c>
      <c r="J307" s="22"/>
    </row>
    <row r="308" spans="1:10" ht="12.75" hidden="1" customHeight="1">
      <c r="A308" s="74"/>
      <c r="B308" s="74" t="s">
        <v>23</v>
      </c>
      <c r="C308" s="75" t="s">
        <v>26</v>
      </c>
      <c r="D308" s="74"/>
      <c r="E308" s="74"/>
      <c r="F308" s="75" t="s">
        <v>20</v>
      </c>
      <c r="G308" s="75">
        <v>1</v>
      </c>
      <c r="H308" s="75">
        <v>1</v>
      </c>
      <c r="I308" s="75">
        <v>4</v>
      </c>
      <c r="J308" s="22"/>
    </row>
    <row r="309" spans="1:10" ht="12.75" hidden="1" customHeight="1">
      <c r="A309" s="74"/>
      <c r="B309" s="74" t="s">
        <v>23</v>
      </c>
      <c r="C309" s="75" t="s">
        <v>28</v>
      </c>
      <c r="D309" s="74"/>
      <c r="E309" s="74"/>
      <c r="F309" s="75" t="s">
        <v>20</v>
      </c>
      <c r="G309" s="75">
        <v>1</v>
      </c>
      <c r="H309" s="75">
        <v>1</v>
      </c>
      <c r="I309" s="75">
        <v>4</v>
      </c>
      <c r="J309" s="22"/>
    </row>
    <row r="310" spans="1:10" ht="12.75" hidden="1" customHeight="1">
      <c r="A310" s="74"/>
      <c r="B310" s="74" t="s">
        <v>23</v>
      </c>
      <c r="C310" s="75" t="s">
        <v>30</v>
      </c>
      <c r="D310" s="74"/>
      <c r="E310" s="74"/>
      <c r="F310" s="75" t="s">
        <v>20</v>
      </c>
      <c r="G310" s="75">
        <v>1</v>
      </c>
      <c r="H310" s="75">
        <v>1</v>
      </c>
      <c r="I310" s="75">
        <v>4</v>
      </c>
      <c r="J310" s="22"/>
    </row>
    <row r="311" spans="1:10" ht="12.75" hidden="1" customHeight="1">
      <c r="A311" s="74"/>
      <c r="B311" s="74" t="s">
        <v>94</v>
      </c>
      <c r="C311" s="75" t="s">
        <v>44</v>
      </c>
      <c r="D311" s="74"/>
      <c r="E311" s="74"/>
      <c r="F311" s="75" t="s">
        <v>20</v>
      </c>
      <c r="G311" s="75">
        <v>1</v>
      </c>
      <c r="H311" s="75">
        <v>1</v>
      </c>
      <c r="I311" s="75">
        <v>4</v>
      </c>
      <c r="J311" s="22"/>
    </row>
    <row r="312" spans="1:10" ht="12.75" hidden="1" customHeight="1">
      <c r="A312" s="74"/>
      <c r="B312" s="74" t="s">
        <v>50</v>
      </c>
      <c r="C312" s="75" t="s">
        <v>95</v>
      </c>
      <c r="D312" s="74"/>
      <c r="E312" s="74"/>
      <c r="F312" s="75" t="s">
        <v>20</v>
      </c>
      <c r="G312" s="75">
        <v>3</v>
      </c>
      <c r="H312" s="75">
        <v>3</v>
      </c>
      <c r="I312" s="75">
        <v>4</v>
      </c>
      <c r="J312" s="22"/>
    </row>
    <row r="313" spans="1:10" ht="12.75" hidden="1" customHeight="1">
      <c r="A313" s="74"/>
      <c r="B313" s="74" t="s">
        <v>52</v>
      </c>
      <c r="C313" s="75" t="s">
        <v>53</v>
      </c>
      <c r="D313" s="74"/>
      <c r="E313" s="74"/>
      <c r="F313" s="75" t="s">
        <v>20</v>
      </c>
      <c r="G313" s="75">
        <v>1</v>
      </c>
      <c r="H313" s="75">
        <v>1</v>
      </c>
      <c r="I313" s="75">
        <v>4</v>
      </c>
      <c r="J313" s="22"/>
    </row>
    <row r="314" spans="1:10" ht="12.75" hidden="1" customHeight="1">
      <c r="A314" s="74"/>
      <c r="B314" s="74" t="s">
        <v>54</v>
      </c>
      <c r="C314" s="75" t="s">
        <v>95</v>
      </c>
      <c r="D314" s="74"/>
      <c r="E314" s="74"/>
      <c r="F314" s="75" t="s">
        <v>20</v>
      </c>
      <c r="G314" s="75">
        <v>3</v>
      </c>
      <c r="H314" s="75">
        <v>3</v>
      </c>
      <c r="I314" s="75">
        <v>4</v>
      </c>
      <c r="J314" s="22"/>
    </row>
    <row r="315" spans="1:10" ht="12.75" hidden="1" customHeight="1">
      <c r="A315" s="71">
        <v>3</v>
      </c>
      <c r="B315" s="72" t="s">
        <v>93</v>
      </c>
      <c r="C315" s="71" t="s">
        <v>19</v>
      </c>
      <c r="D315" s="73" t="s">
        <v>437</v>
      </c>
      <c r="E315" s="74"/>
      <c r="F315" s="71" t="s">
        <v>20</v>
      </c>
      <c r="G315" s="71">
        <v>1</v>
      </c>
      <c r="H315" s="75">
        <v>1</v>
      </c>
      <c r="I315" s="75">
        <v>4</v>
      </c>
      <c r="J315" s="22"/>
    </row>
    <row r="316" spans="1:10" ht="12.75" hidden="1" customHeight="1">
      <c r="A316" s="74"/>
      <c r="B316" s="74" t="s">
        <v>23</v>
      </c>
      <c r="C316" s="75" t="s">
        <v>28</v>
      </c>
      <c r="D316" s="74"/>
      <c r="E316" s="74"/>
      <c r="F316" s="75" t="s">
        <v>20</v>
      </c>
      <c r="G316" s="75">
        <v>1</v>
      </c>
      <c r="H316" s="75">
        <v>1</v>
      </c>
      <c r="I316" s="75">
        <v>4</v>
      </c>
      <c r="J316" s="22"/>
    </row>
    <row r="317" spans="1:10" ht="12.75" hidden="1" customHeight="1">
      <c r="A317" s="74"/>
      <c r="B317" s="74" t="s">
        <v>23</v>
      </c>
      <c r="C317" s="75" t="s">
        <v>32</v>
      </c>
      <c r="D317" s="74"/>
      <c r="E317" s="74"/>
      <c r="F317" s="75" t="s">
        <v>20</v>
      </c>
      <c r="G317" s="75">
        <v>1</v>
      </c>
      <c r="H317" s="75">
        <v>1</v>
      </c>
      <c r="I317" s="75">
        <v>4</v>
      </c>
      <c r="J317" s="22"/>
    </row>
    <row r="318" spans="1:10" ht="12.75" hidden="1" customHeight="1">
      <c r="A318" s="74"/>
      <c r="B318" s="74" t="s">
        <v>94</v>
      </c>
      <c r="C318" s="75" t="s">
        <v>44</v>
      </c>
      <c r="D318" s="74"/>
      <c r="E318" s="74"/>
      <c r="F318" s="75" t="s">
        <v>20</v>
      </c>
      <c r="G318" s="75">
        <v>1</v>
      </c>
      <c r="H318" s="75">
        <v>1</v>
      </c>
      <c r="I318" s="75">
        <v>4</v>
      </c>
      <c r="J318" s="22"/>
    </row>
    <row r="319" spans="1:10" ht="12.75" hidden="1" customHeight="1">
      <c r="A319" s="74"/>
      <c r="B319" s="74" t="s">
        <v>50</v>
      </c>
      <c r="C319" s="75" t="s">
        <v>95</v>
      </c>
      <c r="D319" s="74"/>
      <c r="E319" s="74"/>
      <c r="F319" s="75" t="s">
        <v>20</v>
      </c>
      <c r="G319" s="75">
        <v>3</v>
      </c>
      <c r="H319" s="75">
        <v>3</v>
      </c>
      <c r="I319" s="75">
        <v>4</v>
      </c>
      <c r="J319" s="22"/>
    </row>
    <row r="320" spans="1:10" ht="12.75" hidden="1" customHeight="1">
      <c r="A320" s="74"/>
      <c r="B320" s="74" t="s">
        <v>52</v>
      </c>
      <c r="C320" s="75" t="s">
        <v>53</v>
      </c>
      <c r="D320" s="74"/>
      <c r="E320" s="74"/>
      <c r="F320" s="75" t="s">
        <v>20</v>
      </c>
      <c r="G320" s="75">
        <v>1</v>
      </c>
      <c r="H320" s="75">
        <v>1</v>
      </c>
      <c r="I320" s="75">
        <v>4</v>
      </c>
      <c r="J320" s="22"/>
    </row>
    <row r="321" spans="1:10" ht="12.75" hidden="1" customHeight="1">
      <c r="A321" s="74"/>
      <c r="B321" s="74" t="s">
        <v>54</v>
      </c>
      <c r="C321" s="75" t="s">
        <v>95</v>
      </c>
      <c r="D321" s="74"/>
      <c r="E321" s="74"/>
      <c r="F321" s="75" t="s">
        <v>20</v>
      </c>
      <c r="G321" s="75">
        <v>2</v>
      </c>
      <c r="H321" s="75">
        <v>2</v>
      </c>
      <c r="I321" s="75">
        <v>4</v>
      </c>
      <c r="J321" s="22"/>
    </row>
    <row r="322" spans="1:10" ht="12.75" hidden="1" customHeight="1">
      <c r="A322" s="71">
        <v>4</v>
      </c>
      <c r="B322" s="72" t="s">
        <v>93</v>
      </c>
      <c r="C322" s="71" t="s">
        <v>19</v>
      </c>
      <c r="D322" s="76" t="s">
        <v>438</v>
      </c>
      <c r="E322" s="74"/>
      <c r="F322" s="71" t="s">
        <v>20</v>
      </c>
      <c r="G322" s="71">
        <v>7</v>
      </c>
      <c r="H322" s="75">
        <v>7</v>
      </c>
      <c r="I322" s="75">
        <v>4</v>
      </c>
      <c r="J322" s="22"/>
    </row>
    <row r="323" spans="1:10" ht="12.75" hidden="1" customHeight="1">
      <c r="A323" s="74"/>
      <c r="B323" s="74" t="s">
        <v>94</v>
      </c>
      <c r="C323" s="75" t="s">
        <v>44</v>
      </c>
      <c r="D323" s="74"/>
      <c r="E323" s="74"/>
      <c r="F323" s="75" t="s">
        <v>20</v>
      </c>
      <c r="G323" s="75">
        <v>1</v>
      </c>
      <c r="H323" s="75">
        <v>7</v>
      </c>
      <c r="I323" s="75">
        <v>4</v>
      </c>
      <c r="J323" s="22"/>
    </row>
    <row r="324" spans="1:10" ht="12.75" hidden="1" customHeight="1">
      <c r="A324" s="71">
        <v>5</v>
      </c>
      <c r="B324" s="72" t="s">
        <v>93</v>
      </c>
      <c r="C324" s="71" t="s">
        <v>19</v>
      </c>
      <c r="D324" s="76" t="s">
        <v>439</v>
      </c>
      <c r="E324" s="74"/>
      <c r="F324" s="71" t="s">
        <v>20</v>
      </c>
      <c r="G324" s="71">
        <v>4</v>
      </c>
      <c r="H324" s="75">
        <v>4</v>
      </c>
      <c r="I324" s="75">
        <v>4</v>
      </c>
      <c r="J324" s="22"/>
    </row>
    <row r="325" spans="1:10" ht="12.75" hidden="1" customHeight="1">
      <c r="A325" s="74"/>
      <c r="B325" s="74" t="s">
        <v>96</v>
      </c>
      <c r="C325" s="75" t="s">
        <v>42</v>
      </c>
      <c r="D325" s="74"/>
      <c r="E325" s="74"/>
      <c r="F325" s="77" t="s">
        <v>20</v>
      </c>
      <c r="G325" s="77">
        <v>1</v>
      </c>
      <c r="H325" s="75">
        <v>4</v>
      </c>
      <c r="I325" s="75">
        <v>4</v>
      </c>
      <c r="J325" s="22"/>
    </row>
    <row r="326" spans="1:10" ht="12.75" hidden="1" customHeight="1">
      <c r="A326" s="74"/>
      <c r="B326" s="74" t="s">
        <v>94</v>
      </c>
      <c r="C326" s="75" t="s">
        <v>44</v>
      </c>
      <c r="D326" s="74"/>
      <c r="E326" s="74"/>
      <c r="F326" s="75" t="s">
        <v>20</v>
      </c>
      <c r="G326" s="75">
        <v>1</v>
      </c>
      <c r="H326" s="75">
        <v>4</v>
      </c>
      <c r="I326" s="75">
        <v>4</v>
      </c>
      <c r="J326" s="22"/>
    </row>
    <row r="327" spans="1:10" ht="12.75" hidden="1" customHeight="1">
      <c r="A327" s="74"/>
      <c r="B327" s="74" t="s">
        <v>50</v>
      </c>
      <c r="C327" s="75" t="s">
        <v>95</v>
      </c>
      <c r="D327" s="74"/>
      <c r="E327" s="74"/>
      <c r="F327" s="75" t="s">
        <v>20</v>
      </c>
      <c r="G327" s="75">
        <v>2</v>
      </c>
      <c r="H327" s="75">
        <v>8</v>
      </c>
      <c r="I327" s="75">
        <v>4</v>
      </c>
      <c r="J327" s="22"/>
    </row>
    <row r="328" spans="1:10" ht="12.75" hidden="1" customHeight="1">
      <c r="A328" s="74"/>
      <c r="B328" s="74" t="s">
        <v>52</v>
      </c>
      <c r="C328" s="75" t="s">
        <v>53</v>
      </c>
      <c r="D328" s="74"/>
      <c r="E328" s="74"/>
      <c r="F328" s="75" t="s">
        <v>20</v>
      </c>
      <c r="G328" s="75">
        <v>1</v>
      </c>
      <c r="H328" s="75">
        <v>4</v>
      </c>
      <c r="I328" s="75">
        <v>4</v>
      </c>
      <c r="J328" s="22"/>
    </row>
    <row r="329" spans="1:10" ht="12.75" hidden="1" customHeight="1">
      <c r="A329" s="71">
        <v>6</v>
      </c>
      <c r="B329" s="72" t="s">
        <v>93</v>
      </c>
      <c r="C329" s="71" t="s">
        <v>19</v>
      </c>
      <c r="D329" s="78" t="s">
        <v>440</v>
      </c>
      <c r="E329" s="74"/>
      <c r="F329" s="71" t="s">
        <v>20</v>
      </c>
      <c r="G329" s="71">
        <v>1</v>
      </c>
      <c r="H329" s="75">
        <v>1</v>
      </c>
      <c r="I329" s="75">
        <v>4</v>
      </c>
      <c r="J329" s="22"/>
    </row>
    <row r="330" spans="1:10" ht="12.75" hidden="1" customHeight="1">
      <c r="A330" s="74"/>
      <c r="B330" s="74" t="s">
        <v>96</v>
      </c>
      <c r="C330" s="75" t="s">
        <v>36</v>
      </c>
      <c r="D330" s="74"/>
      <c r="E330" s="74"/>
      <c r="F330" s="75" t="s">
        <v>20</v>
      </c>
      <c r="G330" s="75">
        <v>1</v>
      </c>
      <c r="H330" s="75">
        <v>1</v>
      </c>
      <c r="I330" s="75">
        <v>4</v>
      </c>
      <c r="J330" s="22"/>
    </row>
    <row r="331" spans="1:10" ht="12.75" hidden="1" customHeight="1">
      <c r="A331" s="74"/>
      <c r="B331" s="74" t="s">
        <v>94</v>
      </c>
      <c r="C331" s="75" t="s">
        <v>44</v>
      </c>
      <c r="D331" s="74"/>
      <c r="E331" s="74"/>
      <c r="F331" s="75" t="s">
        <v>20</v>
      </c>
      <c r="G331" s="75">
        <v>1</v>
      </c>
      <c r="H331" s="75">
        <v>1</v>
      </c>
      <c r="I331" s="75">
        <v>4</v>
      </c>
      <c r="J331" s="22"/>
    </row>
    <row r="332" spans="1:10" ht="12.75" hidden="1" customHeight="1">
      <c r="A332" s="74"/>
      <c r="B332" s="74" t="s">
        <v>50</v>
      </c>
      <c r="C332" s="75" t="s">
        <v>95</v>
      </c>
      <c r="D332" s="74"/>
      <c r="E332" s="74"/>
      <c r="F332" s="75" t="s">
        <v>20</v>
      </c>
      <c r="G332" s="75">
        <v>2</v>
      </c>
      <c r="H332" s="75">
        <v>2</v>
      </c>
      <c r="I332" s="75">
        <v>4</v>
      </c>
      <c r="J332" s="22"/>
    </row>
    <row r="333" spans="1:10" ht="12.75" hidden="1" customHeight="1">
      <c r="A333" s="74"/>
      <c r="B333" s="74" t="s">
        <v>52</v>
      </c>
      <c r="C333" s="75" t="s">
        <v>53</v>
      </c>
      <c r="D333" s="74"/>
      <c r="E333" s="74"/>
      <c r="F333" s="75" t="s">
        <v>20</v>
      </c>
      <c r="G333" s="75">
        <v>1</v>
      </c>
      <c r="H333" s="75">
        <v>1</v>
      </c>
      <c r="I333" s="75">
        <v>4</v>
      </c>
      <c r="J333" s="22"/>
    </row>
    <row r="334" spans="1:10" ht="12.75" hidden="1" customHeight="1">
      <c r="A334" s="71">
        <v>7</v>
      </c>
      <c r="B334" s="74" t="s">
        <v>55</v>
      </c>
      <c r="C334" s="79" t="s">
        <v>51</v>
      </c>
      <c r="D334" s="74"/>
      <c r="E334" s="74"/>
      <c r="F334" s="75" t="s">
        <v>20</v>
      </c>
      <c r="G334" s="75">
        <v>22</v>
      </c>
      <c r="H334" s="75">
        <v>22</v>
      </c>
      <c r="I334" s="75">
        <v>4</v>
      </c>
      <c r="J334" s="22"/>
    </row>
    <row r="335" spans="1:10" ht="12.75" hidden="1" customHeight="1">
      <c r="A335" s="71">
        <v>8</v>
      </c>
      <c r="B335" s="80" t="s">
        <v>58</v>
      </c>
      <c r="C335" s="81" t="s">
        <v>59</v>
      </c>
      <c r="D335" s="74"/>
      <c r="E335" s="74"/>
      <c r="F335" s="75" t="s">
        <v>20</v>
      </c>
      <c r="G335" s="75">
        <v>10</v>
      </c>
      <c r="H335" s="75">
        <v>10</v>
      </c>
      <c r="I335" s="75">
        <v>4</v>
      </c>
      <c r="J335" s="22"/>
    </row>
    <row r="336" spans="1:10" ht="12.75" hidden="1" customHeight="1">
      <c r="A336" s="71">
        <v>9</v>
      </c>
      <c r="B336" s="80" t="s">
        <v>58</v>
      </c>
      <c r="C336" s="81" t="s">
        <v>60</v>
      </c>
      <c r="D336" s="74"/>
      <c r="E336" s="74"/>
      <c r="F336" s="75" t="s">
        <v>20</v>
      </c>
      <c r="G336" s="75">
        <v>5</v>
      </c>
      <c r="H336" s="75">
        <v>5</v>
      </c>
      <c r="I336" s="75">
        <v>4</v>
      </c>
      <c r="J336" s="22"/>
    </row>
    <row r="337" spans="1:10" ht="12.75" hidden="1" customHeight="1">
      <c r="A337" s="71">
        <v>10</v>
      </c>
      <c r="B337" s="80" t="s">
        <v>61</v>
      </c>
      <c r="C337" s="81" t="s">
        <v>62</v>
      </c>
      <c r="D337" s="74"/>
      <c r="E337" s="74"/>
      <c r="F337" s="75" t="s">
        <v>20</v>
      </c>
      <c r="G337" s="75">
        <v>40</v>
      </c>
      <c r="H337" s="75">
        <v>40</v>
      </c>
      <c r="I337" s="75">
        <v>4</v>
      </c>
      <c r="J337" s="22"/>
    </row>
    <row r="338" spans="1:10" ht="12.75" hidden="1" customHeight="1">
      <c r="A338" s="71">
        <v>11</v>
      </c>
      <c r="B338" s="80" t="s">
        <v>63</v>
      </c>
      <c r="C338" s="81" t="s">
        <v>64</v>
      </c>
      <c r="D338" s="74"/>
      <c r="E338" s="74"/>
      <c r="F338" s="75" t="s">
        <v>20</v>
      </c>
      <c r="G338" s="75">
        <v>15</v>
      </c>
      <c r="H338" s="75">
        <v>15</v>
      </c>
      <c r="I338" s="75">
        <v>4</v>
      </c>
      <c r="J338" s="22"/>
    </row>
    <row r="339" spans="1:10" ht="12.75" hidden="1" customHeight="1">
      <c r="A339" s="71">
        <v>12</v>
      </c>
      <c r="B339" s="80" t="s">
        <v>97</v>
      </c>
      <c r="C339" s="81" t="s">
        <v>66</v>
      </c>
      <c r="D339" s="74"/>
      <c r="E339" s="74"/>
      <c r="F339" s="75" t="s">
        <v>20</v>
      </c>
      <c r="G339" s="75">
        <v>50</v>
      </c>
      <c r="H339" s="75">
        <v>50</v>
      </c>
      <c r="I339" s="75">
        <v>4</v>
      </c>
      <c r="J339" s="22"/>
    </row>
    <row r="340" spans="1:10" ht="12.75" hidden="1" customHeight="1">
      <c r="A340" s="71">
        <v>13</v>
      </c>
      <c r="B340" s="74" t="s">
        <v>67</v>
      </c>
      <c r="C340" s="74"/>
      <c r="D340" s="74"/>
      <c r="E340" s="74"/>
      <c r="F340" s="75" t="s">
        <v>20</v>
      </c>
      <c r="G340" s="75">
        <v>30</v>
      </c>
      <c r="H340" s="75">
        <v>30</v>
      </c>
      <c r="I340" s="75">
        <v>4</v>
      </c>
      <c r="J340" s="22"/>
    </row>
    <row r="341" spans="1:10" ht="12.75" hidden="1" customHeight="1">
      <c r="A341" s="70" t="s">
        <v>88</v>
      </c>
      <c r="B341" s="70" t="s">
        <v>14</v>
      </c>
      <c r="C341" s="70" t="s">
        <v>15</v>
      </c>
      <c r="D341" s="70" t="s">
        <v>89</v>
      </c>
      <c r="E341" s="70" t="s">
        <v>90</v>
      </c>
      <c r="F341" s="70" t="s">
        <v>16</v>
      </c>
      <c r="G341" s="70" t="s">
        <v>91</v>
      </c>
      <c r="H341" s="70" t="s">
        <v>92</v>
      </c>
      <c r="I341" s="70" t="s">
        <v>74</v>
      </c>
      <c r="J341" s="22"/>
    </row>
    <row r="342" spans="1:10" ht="12.75" hidden="1" customHeight="1">
      <c r="A342" s="71">
        <v>1</v>
      </c>
      <c r="B342" s="72" t="s">
        <v>93</v>
      </c>
      <c r="C342" s="71" t="s">
        <v>19</v>
      </c>
      <c r="D342" s="73" t="s">
        <v>441</v>
      </c>
      <c r="E342" s="74"/>
      <c r="F342" s="71" t="s">
        <v>20</v>
      </c>
      <c r="G342" s="71">
        <v>1</v>
      </c>
      <c r="H342" s="75">
        <v>1</v>
      </c>
      <c r="I342" s="75">
        <v>5</v>
      </c>
      <c r="J342" s="22"/>
    </row>
    <row r="343" spans="1:10" ht="12.75" hidden="1" customHeight="1">
      <c r="A343" s="74"/>
      <c r="B343" s="74" t="s">
        <v>23</v>
      </c>
      <c r="C343" s="75" t="s">
        <v>29</v>
      </c>
      <c r="D343" s="74"/>
      <c r="E343" s="74"/>
      <c r="F343" s="75" t="s">
        <v>20</v>
      </c>
      <c r="G343" s="75">
        <v>1</v>
      </c>
      <c r="H343" s="75">
        <v>1</v>
      </c>
      <c r="I343" s="75">
        <v>5</v>
      </c>
      <c r="J343" s="22"/>
    </row>
    <row r="344" spans="1:10" ht="12.75" hidden="1" customHeight="1">
      <c r="A344" s="74"/>
      <c r="B344" s="74" t="s">
        <v>23</v>
      </c>
      <c r="C344" s="75" t="s">
        <v>28</v>
      </c>
      <c r="D344" s="74"/>
      <c r="E344" s="74"/>
      <c r="F344" s="75" t="s">
        <v>20</v>
      </c>
      <c r="G344" s="75">
        <v>1</v>
      </c>
      <c r="H344" s="75">
        <v>1</v>
      </c>
      <c r="I344" s="75">
        <v>5</v>
      </c>
      <c r="J344" s="22"/>
    </row>
    <row r="345" spans="1:10" ht="12.75" hidden="1" customHeight="1">
      <c r="A345" s="74"/>
      <c r="B345" s="74" t="s">
        <v>23</v>
      </c>
      <c r="C345" s="75" t="s">
        <v>32</v>
      </c>
      <c r="D345" s="74"/>
      <c r="E345" s="74"/>
      <c r="F345" s="75" t="s">
        <v>20</v>
      </c>
      <c r="G345" s="75">
        <v>1</v>
      </c>
      <c r="H345" s="75">
        <v>1</v>
      </c>
      <c r="I345" s="75">
        <v>5</v>
      </c>
      <c r="J345" s="22"/>
    </row>
    <row r="346" spans="1:10" ht="12.75" hidden="1" customHeight="1">
      <c r="A346" s="74"/>
      <c r="B346" s="74" t="s">
        <v>94</v>
      </c>
      <c r="C346" s="75" t="s">
        <v>44</v>
      </c>
      <c r="D346" s="74"/>
      <c r="E346" s="74"/>
      <c r="F346" s="75" t="s">
        <v>20</v>
      </c>
      <c r="G346" s="75">
        <v>1</v>
      </c>
      <c r="H346" s="75">
        <v>1</v>
      </c>
      <c r="I346" s="75">
        <v>5</v>
      </c>
      <c r="J346" s="22"/>
    </row>
    <row r="347" spans="1:10" ht="12.75" hidden="1" customHeight="1">
      <c r="A347" s="74"/>
      <c r="B347" s="74" t="s">
        <v>50</v>
      </c>
      <c r="C347" s="75" t="s">
        <v>95</v>
      </c>
      <c r="D347" s="74"/>
      <c r="E347" s="74"/>
      <c r="F347" s="75" t="s">
        <v>20</v>
      </c>
      <c r="G347" s="75">
        <v>3</v>
      </c>
      <c r="H347" s="75">
        <v>3</v>
      </c>
      <c r="I347" s="75">
        <v>5</v>
      </c>
      <c r="J347" s="22"/>
    </row>
    <row r="348" spans="1:10" ht="12.75" hidden="1" customHeight="1">
      <c r="A348" s="74"/>
      <c r="B348" s="74" t="s">
        <v>52</v>
      </c>
      <c r="C348" s="75" t="s">
        <v>53</v>
      </c>
      <c r="D348" s="74"/>
      <c r="E348" s="74"/>
      <c r="F348" s="75" t="s">
        <v>20</v>
      </c>
      <c r="G348" s="75">
        <v>1</v>
      </c>
      <c r="H348" s="75">
        <v>1</v>
      </c>
      <c r="I348" s="75">
        <v>5</v>
      </c>
      <c r="J348" s="22"/>
    </row>
    <row r="349" spans="1:10" ht="12.75" hidden="1" customHeight="1">
      <c r="A349" s="74"/>
      <c r="B349" s="74" t="s">
        <v>54</v>
      </c>
      <c r="C349" s="75" t="s">
        <v>95</v>
      </c>
      <c r="D349" s="74"/>
      <c r="E349" s="74"/>
      <c r="F349" s="75" t="s">
        <v>20</v>
      </c>
      <c r="G349" s="75">
        <v>4</v>
      </c>
      <c r="H349" s="75">
        <v>4</v>
      </c>
      <c r="I349" s="75">
        <v>5</v>
      </c>
      <c r="J349" s="22"/>
    </row>
    <row r="350" spans="1:10" ht="12.75" hidden="1" customHeight="1">
      <c r="A350" s="71">
        <v>2</v>
      </c>
      <c r="B350" s="72" t="s">
        <v>93</v>
      </c>
      <c r="C350" s="71" t="s">
        <v>19</v>
      </c>
      <c r="D350" s="73" t="s">
        <v>442</v>
      </c>
      <c r="E350" s="74"/>
      <c r="F350" s="71" t="s">
        <v>20</v>
      </c>
      <c r="G350" s="71">
        <v>1</v>
      </c>
      <c r="H350" s="75">
        <v>1</v>
      </c>
      <c r="I350" s="75">
        <v>5</v>
      </c>
      <c r="J350" s="22"/>
    </row>
    <row r="351" spans="1:10" ht="12.75" hidden="1" customHeight="1">
      <c r="A351" s="74"/>
      <c r="B351" s="74" t="s">
        <v>23</v>
      </c>
      <c r="C351" s="75" t="s">
        <v>32</v>
      </c>
      <c r="D351" s="74"/>
      <c r="E351" s="74"/>
      <c r="F351" s="75" t="s">
        <v>20</v>
      </c>
      <c r="G351" s="75">
        <v>1</v>
      </c>
      <c r="H351" s="75">
        <v>1</v>
      </c>
      <c r="I351" s="75">
        <v>5</v>
      </c>
      <c r="J351" s="22"/>
    </row>
    <row r="352" spans="1:10" ht="12.75" hidden="1" customHeight="1">
      <c r="A352" s="74"/>
      <c r="B352" s="74" t="s">
        <v>23</v>
      </c>
      <c r="C352" s="75" t="s">
        <v>30</v>
      </c>
      <c r="D352" s="74"/>
      <c r="E352" s="74"/>
      <c r="F352" s="75" t="s">
        <v>20</v>
      </c>
      <c r="G352" s="75">
        <v>2</v>
      </c>
      <c r="H352" s="75">
        <v>2</v>
      </c>
      <c r="I352" s="75">
        <v>5</v>
      </c>
      <c r="J352" s="22"/>
    </row>
    <row r="353" spans="1:10" ht="12.75" hidden="1" customHeight="1">
      <c r="A353" s="74"/>
      <c r="B353" s="74" t="s">
        <v>94</v>
      </c>
      <c r="C353" s="75" t="s">
        <v>44</v>
      </c>
      <c r="D353" s="74"/>
      <c r="E353" s="74"/>
      <c r="F353" s="75" t="s">
        <v>20</v>
      </c>
      <c r="G353" s="75">
        <v>1</v>
      </c>
      <c r="H353" s="75">
        <v>1</v>
      </c>
      <c r="I353" s="75">
        <v>5</v>
      </c>
      <c r="J353" s="22"/>
    </row>
    <row r="354" spans="1:10" ht="12.75" hidden="1" customHeight="1">
      <c r="A354" s="74"/>
      <c r="B354" s="74" t="s">
        <v>50</v>
      </c>
      <c r="C354" s="75" t="s">
        <v>95</v>
      </c>
      <c r="D354" s="74"/>
      <c r="E354" s="74"/>
      <c r="F354" s="75" t="s">
        <v>20</v>
      </c>
      <c r="G354" s="75">
        <v>3</v>
      </c>
      <c r="H354" s="75">
        <v>3</v>
      </c>
      <c r="I354" s="75">
        <v>5</v>
      </c>
      <c r="J354" s="22"/>
    </row>
    <row r="355" spans="1:10" ht="12.75" hidden="1" customHeight="1">
      <c r="A355" s="74"/>
      <c r="B355" s="74" t="s">
        <v>52</v>
      </c>
      <c r="C355" s="75" t="s">
        <v>53</v>
      </c>
      <c r="D355" s="74"/>
      <c r="E355" s="74"/>
      <c r="F355" s="75" t="s">
        <v>20</v>
      </c>
      <c r="G355" s="75">
        <v>1</v>
      </c>
      <c r="H355" s="75">
        <v>1</v>
      </c>
      <c r="I355" s="75">
        <v>5</v>
      </c>
      <c r="J355" s="22"/>
    </row>
    <row r="356" spans="1:10" ht="12.75" hidden="1" customHeight="1">
      <c r="A356" s="74"/>
      <c r="B356" s="74" t="s">
        <v>54</v>
      </c>
      <c r="C356" s="75" t="s">
        <v>95</v>
      </c>
      <c r="D356" s="74"/>
      <c r="E356" s="74"/>
      <c r="F356" s="75" t="s">
        <v>20</v>
      </c>
      <c r="G356" s="75">
        <v>3</v>
      </c>
      <c r="H356" s="75">
        <v>3</v>
      </c>
      <c r="I356" s="75">
        <v>5</v>
      </c>
      <c r="J356" s="22"/>
    </row>
    <row r="357" spans="1:10" ht="12.75" hidden="1" customHeight="1">
      <c r="A357" s="71">
        <v>3</v>
      </c>
      <c r="B357" s="72" t="s">
        <v>93</v>
      </c>
      <c r="C357" s="71" t="s">
        <v>19</v>
      </c>
      <c r="D357" s="73" t="s">
        <v>443</v>
      </c>
      <c r="E357" s="74"/>
      <c r="F357" s="71" t="s">
        <v>20</v>
      </c>
      <c r="G357" s="71">
        <v>1</v>
      </c>
      <c r="H357" s="75">
        <v>1</v>
      </c>
      <c r="I357" s="75">
        <v>5</v>
      </c>
      <c r="J357" s="22"/>
    </row>
    <row r="358" spans="1:10" ht="12.75" hidden="1" customHeight="1">
      <c r="A358" s="74"/>
      <c r="B358" s="74" t="s">
        <v>23</v>
      </c>
      <c r="C358" s="75" t="s">
        <v>32</v>
      </c>
      <c r="D358" s="74"/>
      <c r="E358" s="74"/>
      <c r="F358" s="75" t="s">
        <v>20</v>
      </c>
      <c r="G358" s="75">
        <v>1</v>
      </c>
      <c r="H358" s="75">
        <v>1</v>
      </c>
      <c r="I358" s="75">
        <v>5</v>
      </c>
      <c r="J358" s="22"/>
    </row>
    <row r="359" spans="1:10" ht="12.75" hidden="1" customHeight="1">
      <c r="A359" s="74"/>
      <c r="B359" s="74" t="s">
        <v>23</v>
      </c>
      <c r="C359" s="75" t="s">
        <v>28</v>
      </c>
      <c r="D359" s="74"/>
      <c r="E359" s="74"/>
      <c r="F359" s="75" t="s">
        <v>20</v>
      </c>
      <c r="G359" s="75">
        <v>1</v>
      </c>
      <c r="H359" s="75">
        <v>1</v>
      </c>
      <c r="I359" s="75">
        <v>5</v>
      </c>
      <c r="J359" s="22"/>
    </row>
    <row r="360" spans="1:10" ht="12.75" hidden="1" customHeight="1">
      <c r="A360" s="74"/>
      <c r="B360" s="74" t="s">
        <v>94</v>
      </c>
      <c r="C360" s="75" t="s">
        <v>44</v>
      </c>
      <c r="D360" s="74"/>
      <c r="E360" s="74"/>
      <c r="F360" s="75" t="s">
        <v>20</v>
      </c>
      <c r="G360" s="75">
        <v>1</v>
      </c>
      <c r="H360" s="75">
        <v>1</v>
      </c>
      <c r="I360" s="75">
        <v>5</v>
      </c>
      <c r="J360" s="22"/>
    </row>
    <row r="361" spans="1:10" ht="12.75" hidden="1" customHeight="1">
      <c r="A361" s="74"/>
      <c r="B361" s="74" t="s">
        <v>50</v>
      </c>
      <c r="C361" s="75" t="s">
        <v>95</v>
      </c>
      <c r="D361" s="74"/>
      <c r="E361" s="74"/>
      <c r="F361" s="75" t="s">
        <v>20</v>
      </c>
      <c r="G361" s="75">
        <v>3</v>
      </c>
      <c r="H361" s="75">
        <v>3</v>
      </c>
      <c r="I361" s="75">
        <v>5</v>
      </c>
      <c r="J361" s="22"/>
    </row>
    <row r="362" spans="1:10" ht="12.75" hidden="1" customHeight="1">
      <c r="A362" s="74"/>
      <c r="B362" s="74" t="s">
        <v>52</v>
      </c>
      <c r="C362" s="75" t="s">
        <v>53</v>
      </c>
      <c r="D362" s="74"/>
      <c r="E362" s="74"/>
      <c r="F362" s="75" t="s">
        <v>20</v>
      </c>
      <c r="G362" s="75">
        <v>1</v>
      </c>
      <c r="H362" s="75">
        <v>1</v>
      </c>
      <c r="I362" s="75">
        <v>5</v>
      </c>
      <c r="J362" s="22"/>
    </row>
    <row r="363" spans="1:10" ht="12.75" hidden="1" customHeight="1">
      <c r="A363" s="74"/>
      <c r="B363" s="74" t="s">
        <v>54</v>
      </c>
      <c r="C363" s="75" t="s">
        <v>95</v>
      </c>
      <c r="D363" s="74"/>
      <c r="E363" s="74"/>
      <c r="F363" s="75" t="s">
        <v>20</v>
      </c>
      <c r="G363" s="75">
        <v>2</v>
      </c>
      <c r="H363" s="75">
        <v>2</v>
      </c>
      <c r="I363" s="75">
        <v>5</v>
      </c>
      <c r="J363" s="22"/>
    </row>
    <row r="364" spans="1:10" ht="12.75" hidden="1" customHeight="1">
      <c r="A364" s="71">
        <v>4</v>
      </c>
      <c r="B364" s="72" t="s">
        <v>93</v>
      </c>
      <c r="C364" s="71" t="s">
        <v>19</v>
      </c>
      <c r="D364" s="76" t="s">
        <v>444</v>
      </c>
      <c r="E364" s="74"/>
      <c r="F364" s="71" t="s">
        <v>20</v>
      </c>
      <c r="G364" s="71">
        <v>7</v>
      </c>
      <c r="H364" s="75">
        <v>7</v>
      </c>
      <c r="I364" s="75">
        <v>5</v>
      </c>
      <c r="J364" s="22"/>
    </row>
    <row r="365" spans="1:10" ht="12.75" hidden="1" customHeight="1">
      <c r="A365" s="74"/>
      <c r="B365" s="74" t="s">
        <v>94</v>
      </c>
      <c r="C365" s="75" t="s">
        <v>44</v>
      </c>
      <c r="D365" s="74"/>
      <c r="E365" s="74"/>
      <c r="F365" s="75" t="s">
        <v>20</v>
      </c>
      <c r="G365" s="75">
        <v>1</v>
      </c>
      <c r="H365" s="75">
        <v>7</v>
      </c>
      <c r="I365" s="75">
        <v>5</v>
      </c>
      <c r="J365" s="22"/>
    </row>
    <row r="366" spans="1:10" ht="12.75" hidden="1" customHeight="1">
      <c r="A366" s="71">
        <v>5</v>
      </c>
      <c r="B366" s="72" t="s">
        <v>93</v>
      </c>
      <c r="C366" s="71" t="s">
        <v>19</v>
      </c>
      <c r="D366" s="76" t="s">
        <v>445</v>
      </c>
      <c r="E366" s="74"/>
      <c r="F366" s="71" t="s">
        <v>20</v>
      </c>
      <c r="G366" s="71">
        <v>2</v>
      </c>
      <c r="H366" s="75">
        <v>2</v>
      </c>
      <c r="I366" s="75">
        <v>5</v>
      </c>
      <c r="J366" s="22"/>
    </row>
    <row r="367" spans="1:10" ht="12.75" hidden="1" customHeight="1">
      <c r="A367" s="74"/>
      <c r="B367" s="74" t="s">
        <v>96</v>
      </c>
      <c r="C367" s="75" t="s">
        <v>42</v>
      </c>
      <c r="D367" s="74"/>
      <c r="E367" s="74"/>
      <c r="F367" s="77" t="s">
        <v>20</v>
      </c>
      <c r="G367" s="77">
        <v>1</v>
      </c>
      <c r="H367" s="75">
        <v>2</v>
      </c>
      <c r="I367" s="75">
        <v>5</v>
      </c>
      <c r="J367" s="22"/>
    </row>
    <row r="368" spans="1:10" ht="12.75" hidden="1" customHeight="1">
      <c r="A368" s="74"/>
      <c r="B368" s="74" t="s">
        <v>94</v>
      </c>
      <c r="C368" s="75" t="s">
        <v>44</v>
      </c>
      <c r="D368" s="74"/>
      <c r="E368" s="74"/>
      <c r="F368" s="75" t="s">
        <v>20</v>
      </c>
      <c r="G368" s="75">
        <v>1</v>
      </c>
      <c r="H368" s="75">
        <v>2</v>
      </c>
      <c r="I368" s="75">
        <v>5</v>
      </c>
      <c r="J368" s="22"/>
    </row>
    <row r="369" spans="1:10" ht="12.75" hidden="1" customHeight="1">
      <c r="A369" s="74"/>
      <c r="B369" s="74" t="s">
        <v>50</v>
      </c>
      <c r="C369" s="75" t="s">
        <v>95</v>
      </c>
      <c r="D369" s="74"/>
      <c r="E369" s="74"/>
      <c r="F369" s="75" t="s">
        <v>20</v>
      </c>
      <c r="G369" s="75">
        <v>2</v>
      </c>
      <c r="H369" s="75">
        <v>4</v>
      </c>
      <c r="I369" s="75">
        <v>5</v>
      </c>
      <c r="J369" s="22"/>
    </row>
    <row r="370" spans="1:10" ht="12.75" hidden="1" customHeight="1">
      <c r="A370" s="74"/>
      <c r="B370" s="74" t="s">
        <v>52</v>
      </c>
      <c r="C370" s="75" t="s">
        <v>53</v>
      </c>
      <c r="D370" s="74"/>
      <c r="E370" s="74"/>
      <c r="F370" s="75" t="s">
        <v>20</v>
      </c>
      <c r="G370" s="75">
        <v>1</v>
      </c>
      <c r="H370" s="75">
        <v>2</v>
      </c>
      <c r="I370" s="75">
        <v>5</v>
      </c>
      <c r="J370" s="22"/>
    </row>
    <row r="371" spans="1:10" ht="12.75" hidden="1" customHeight="1">
      <c r="A371" s="71">
        <v>6</v>
      </c>
      <c r="B371" s="72" t="s">
        <v>93</v>
      </c>
      <c r="C371" s="71" t="s">
        <v>19</v>
      </c>
      <c r="D371" s="78" t="s">
        <v>446</v>
      </c>
      <c r="E371" s="74"/>
      <c r="F371" s="71" t="s">
        <v>20</v>
      </c>
      <c r="G371" s="71">
        <v>1</v>
      </c>
      <c r="H371" s="75">
        <v>1</v>
      </c>
      <c r="I371" s="75">
        <v>5</v>
      </c>
      <c r="J371" s="22"/>
    </row>
    <row r="372" spans="1:10" ht="12.75" hidden="1" customHeight="1">
      <c r="A372" s="74"/>
      <c r="B372" s="74" t="s">
        <v>96</v>
      </c>
      <c r="C372" s="75" t="s">
        <v>36</v>
      </c>
      <c r="D372" s="74"/>
      <c r="E372" s="74"/>
      <c r="F372" s="75" t="s">
        <v>20</v>
      </c>
      <c r="G372" s="75">
        <v>1</v>
      </c>
      <c r="H372" s="75">
        <v>1</v>
      </c>
      <c r="I372" s="75">
        <v>5</v>
      </c>
      <c r="J372" s="22"/>
    </row>
    <row r="373" spans="1:10" ht="12.75" hidden="1" customHeight="1">
      <c r="A373" s="74"/>
      <c r="B373" s="74" t="s">
        <v>94</v>
      </c>
      <c r="C373" s="75" t="s">
        <v>44</v>
      </c>
      <c r="D373" s="74"/>
      <c r="E373" s="74"/>
      <c r="F373" s="75" t="s">
        <v>20</v>
      </c>
      <c r="G373" s="75">
        <v>1</v>
      </c>
      <c r="H373" s="75">
        <v>1</v>
      </c>
      <c r="I373" s="75">
        <v>5</v>
      </c>
      <c r="J373" s="22"/>
    </row>
    <row r="374" spans="1:10" ht="12.75" hidden="1" customHeight="1">
      <c r="A374" s="74"/>
      <c r="B374" s="74" t="s">
        <v>50</v>
      </c>
      <c r="C374" s="75" t="s">
        <v>95</v>
      </c>
      <c r="D374" s="74"/>
      <c r="E374" s="74"/>
      <c r="F374" s="75" t="s">
        <v>20</v>
      </c>
      <c r="G374" s="75">
        <v>2</v>
      </c>
      <c r="H374" s="75">
        <v>2</v>
      </c>
      <c r="I374" s="75">
        <v>5</v>
      </c>
      <c r="J374" s="22"/>
    </row>
    <row r="375" spans="1:10" ht="12.75" hidden="1" customHeight="1">
      <c r="A375" s="74"/>
      <c r="B375" s="74" t="s">
        <v>52</v>
      </c>
      <c r="C375" s="75" t="s">
        <v>53</v>
      </c>
      <c r="D375" s="74"/>
      <c r="E375" s="74"/>
      <c r="F375" s="75" t="s">
        <v>20</v>
      </c>
      <c r="G375" s="75">
        <v>1</v>
      </c>
      <c r="H375" s="75">
        <v>1</v>
      </c>
      <c r="I375" s="75">
        <v>5</v>
      </c>
      <c r="J375" s="22"/>
    </row>
    <row r="376" spans="1:10" ht="12.75" hidden="1" customHeight="1">
      <c r="A376" s="71">
        <v>7</v>
      </c>
      <c r="B376" s="72" t="s">
        <v>93</v>
      </c>
      <c r="C376" s="71" t="s">
        <v>19</v>
      </c>
      <c r="D376" s="76" t="s">
        <v>447</v>
      </c>
      <c r="E376" s="74"/>
      <c r="F376" s="71" t="s">
        <v>20</v>
      </c>
      <c r="G376" s="71">
        <v>2</v>
      </c>
      <c r="H376" s="75">
        <v>2</v>
      </c>
      <c r="I376" s="75">
        <v>5</v>
      </c>
      <c r="J376" s="22"/>
    </row>
    <row r="377" spans="1:10" ht="12.75" hidden="1" customHeight="1">
      <c r="A377" s="74"/>
      <c r="B377" s="74" t="s">
        <v>96</v>
      </c>
      <c r="C377" s="75" t="s">
        <v>38</v>
      </c>
      <c r="D377" s="74"/>
      <c r="E377" s="74"/>
      <c r="F377" s="75" t="s">
        <v>20</v>
      </c>
      <c r="G377" s="75">
        <v>1</v>
      </c>
      <c r="H377" s="75">
        <v>2</v>
      </c>
      <c r="I377" s="75">
        <v>5</v>
      </c>
      <c r="J377" s="22"/>
    </row>
    <row r="378" spans="1:10" ht="12.75" hidden="1" customHeight="1">
      <c r="A378" s="74"/>
      <c r="B378" s="74" t="s">
        <v>94</v>
      </c>
      <c r="C378" s="75" t="s">
        <v>44</v>
      </c>
      <c r="D378" s="74"/>
      <c r="E378" s="74"/>
      <c r="F378" s="75" t="s">
        <v>20</v>
      </c>
      <c r="G378" s="75">
        <v>1</v>
      </c>
      <c r="H378" s="75">
        <v>2</v>
      </c>
      <c r="I378" s="75">
        <v>5</v>
      </c>
      <c r="J378" s="22"/>
    </row>
    <row r="379" spans="1:10" ht="12.75" hidden="1" customHeight="1">
      <c r="A379" s="74"/>
      <c r="B379" s="74" t="s">
        <v>50</v>
      </c>
      <c r="C379" s="75" t="s">
        <v>95</v>
      </c>
      <c r="D379" s="74"/>
      <c r="E379" s="74"/>
      <c r="F379" s="75" t="s">
        <v>20</v>
      </c>
      <c r="G379" s="75">
        <v>2</v>
      </c>
      <c r="H379" s="75">
        <v>4</v>
      </c>
      <c r="I379" s="75">
        <v>5</v>
      </c>
      <c r="J379" s="22"/>
    </row>
    <row r="380" spans="1:10" ht="12.75" hidden="1" customHeight="1">
      <c r="A380" s="74"/>
      <c r="B380" s="74" t="s">
        <v>52</v>
      </c>
      <c r="C380" s="75" t="s">
        <v>53</v>
      </c>
      <c r="D380" s="74"/>
      <c r="E380" s="74"/>
      <c r="F380" s="75" t="s">
        <v>20</v>
      </c>
      <c r="G380" s="75">
        <v>1</v>
      </c>
      <c r="H380" s="75">
        <v>2</v>
      </c>
      <c r="I380" s="75">
        <v>5</v>
      </c>
      <c r="J380" s="22"/>
    </row>
    <row r="381" spans="1:10" ht="12.75" hidden="1" customHeight="1">
      <c r="A381" s="71">
        <v>8</v>
      </c>
      <c r="B381" s="74" t="s">
        <v>55</v>
      </c>
      <c r="C381" s="79" t="s">
        <v>51</v>
      </c>
      <c r="D381" s="74"/>
      <c r="E381" s="74"/>
      <c r="F381" s="75" t="s">
        <v>20</v>
      </c>
      <c r="G381" s="75">
        <v>19</v>
      </c>
      <c r="H381" s="75">
        <v>19</v>
      </c>
      <c r="I381" s="75">
        <v>5</v>
      </c>
      <c r="J381" s="22"/>
    </row>
    <row r="382" spans="1:10" ht="12.75" hidden="1" customHeight="1">
      <c r="A382" s="71">
        <v>9</v>
      </c>
      <c r="B382" s="80" t="s">
        <v>58</v>
      </c>
      <c r="C382" s="81" t="s">
        <v>59</v>
      </c>
      <c r="D382" s="74"/>
      <c r="E382" s="74"/>
      <c r="F382" s="75" t="s">
        <v>20</v>
      </c>
      <c r="G382" s="75">
        <v>14</v>
      </c>
      <c r="H382" s="75">
        <v>14</v>
      </c>
      <c r="I382" s="75">
        <v>5</v>
      </c>
      <c r="J382" s="22"/>
    </row>
    <row r="383" spans="1:10" ht="12.75" hidden="1" customHeight="1">
      <c r="A383" s="71">
        <v>10</v>
      </c>
      <c r="B383" s="80" t="s">
        <v>58</v>
      </c>
      <c r="C383" s="81" t="s">
        <v>60</v>
      </c>
      <c r="D383" s="74"/>
      <c r="E383" s="74"/>
      <c r="F383" s="75" t="s">
        <v>20</v>
      </c>
      <c r="G383" s="75">
        <v>9</v>
      </c>
      <c r="H383" s="75">
        <v>9</v>
      </c>
      <c r="I383" s="75">
        <v>5</v>
      </c>
      <c r="J383" s="22"/>
    </row>
    <row r="384" spans="1:10" ht="12.75" hidden="1" customHeight="1">
      <c r="A384" s="71">
        <v>11</v>
      </c>
      <c r="B384" s="80" t="s">
        <v>61</v>
      </c>
      <c r="C384" s="81" t="s">
        <v>62</v>
      </c>
      <c r="D384" s="74"/>
      <c r="E384" s="74"/>
      <c r="F384" s="75" t="s">
        <v>20</v>
      </c>
      <c r="G384" s="75">
        <v>64</v>
      </c>
      <c r="H384" s="75">
        <v>64</v>
      </c>
      <c r="I384" s="75">
        <v>5</v>
      </c>
      <c r="J384" s="22"/>
    </row>
    <row r="385" spans="1:10" ht="12.75" hidden="1" customHeight="1">
      <c r="A385" s="71">
        <v>12</v>
      </c>
      <c r="B385" s="80" t="s">
        <v>63</v>
      </c>
      <c r="C385" s="81" t="s">
        <v>64</v>
      </c>
      <c r="D385" s="74"/>
      <c r="E385" s="74"/>
      <c r="F385" s="75" t="s">
        <v>20</v>
      </c>
      <c r="G385" s="75">
        <v>15</v>
      </c>
      <c r="H385" s="75">
        <v>15</v>
      </c>
      <c r="I385" s="75">
        <v>5</v>
      </c>
      <c r="J385" s="22"/>
    </row>
    <row r="386" spans="1:10" ht="12.75" hidden="1" customHeight="1">
      <c r="A386" s="71">
        <v>13</v>
      </c>
      <c r="B386" s="80" t="s">
        <v>97</v>
      </c>
      <c r="C386" s="81" t="s">
        <v>66</v>
      </c>
      <c r="D386" s="74"/>
      <c r="E386" s="74"/>
      <c r="F386" s="75" t="s">
        <v>20</v>
      </c>
      <c r="G386" s="75">
        <v>62</v>
      </c>
      <c r="H386" s="75">
        <v>62</v>
      </c>
      <c r="I386" s="75">
        <v>5</v>
      </c>
      <c r="J386" s="22"/>
    </row>
    <row r="387" spans="1:10" ht="12.75" hidden="1" customHeight="1">
      <c r="A387" s="71">
        <v>14</v>
      </c>
      <c r="B387" s="74" t="s">
        <v>67</v>
      </c>
      <c r="C387" s="74"/>
      <c r="D387" s="74"/>
      <c r="E387" s="74"/>
      <c r="F387" s="75" t="s">
        <v>20</v>
      </c>
      <c r="G387" s="75">
        <v>38</v>
      </c>
      <c r="H387" s="75">
        <v>38</v>
      </c>
      <c r="I387" s="75">
        <v>5</v>
      </c>
      <c r="J387" s="22"/>
    </row>
    <row r="388" spans="1:10" ht="12.75" hidden="1" customHeight="1">
      <c r="A388" s="70" t="s">
        <v>88</v>
      </c>
      <c r="B388" s="70" t="s">
        <v>14</v>
      </c>
      <c r="C388" s="70" t="s">
        <v>15</v>
      </c>
      <c r="D388" s="70" t="s">
        <v>89</v>
      </c>
      <c r="E388" s="70" t="s">
        <v>90</v>
      </c>
      <c r="F388" s="70" t="s">
        <v>16</v>
      </c>
      <c r="G388" s="70" t="s">
        <v>91</v>
      </c>
      <c r="H388" s="70" t="s">
        <v>92</v>
      </c>
      <c r="I388" s="70" t="s">
        <v>74</v>
      </c>
      <c r="J388" s="22"/>
    </row>
    <row r="389" spans="1:10" ht="12.75" hidden="1" customHeight="1">
      <c r="A389" s="71">
        <v>1</v>
      </c>
      <c r="B389" s="72" t="s">
        <v>93</v>
      </c>
      <c r="C389" s="71" t="s">
        <v>19</v>
      </c>
      <c r="D389" s="73" t="s">
        <v>448</v>
      </c>
      <c r="E389" s="74"/>
      <c r="F389" s="71" t="s">
        <v>20</v>
      </c>
      <c r="G389" s="71">
        <v>1</v>
      </c>
      <c r="H389" s="75">
        <v>1</v>
      </c>
      <c r="I389" s="75">
        <v>6</v>
      </c>
      <c r="J389" s="22"/>
    </row>
    <row r="390" spans="1:10" ht="12.75" hidden="1" customHeight="1">
      <c r="A390" s="74"/>
      <c r="B390" s="74" t="s">
        <v>23</v>
      </c>
      <c r="C390" s="75" t="s">
        <v>30</v>
      </c>
      <c r="D390" s="74"/>
      <c r="E390" s="74"/>
      <c r="F390" s="75" t="s">
        <v>20</v>
      </c>
      <c r="G390" s="75">
        <v>1</v>
      </c>
      <c r="H390" s="75">
        <v>1</v>
      </c>
      <c r="I390" s="75">
        <v>6</v>
      </c>
      <c r="J390" s="22"/>
    </row>
    <row r="391" spans="1:10" ht="12.75" hidden="1" customHeight="1">
      <c r="A391" s="74"/>
      <c r="B391" s="74" t="s">
        <v>23</v>
      </c>
      <c r="C391" s="75" t="s">
        <v>32</v>
      </c>
      <c r="D391" s="74"/>
      <c r="E391" s="74"/>
      <c r="F391" s="75" t="s">
        <v>20</v>
      </c>
      <c r="G391" s="75">
        <v>3</v>
      </c>
      <c r="H391" s="75">
        <v>3</v>
      </c>
      <c r="I391" s="75">
        <v>6</v>
      </c>
      <c r="J391" s="22"/>
    </row>
    <row r="392" spans="1:10" ht="12.75" hidden="1" customHeight="1">
      <c r="A392" s="74"/>
      <c r="B392" s="74" t="s">
        <v>94</v>
      </c>
      <c r="C392" s="75" t="s">
        <v>44</v>
      </c>
      <c r="D392" s="74"/>
      <c r="E392" s="74"/>
      <c r="F392" s="75" t="s">
        <v>20</v>
      </c>
      <c r="G392" s="75">
        <v>1</v>
      </c>
      <c r="H392" s="75">
        <v>1</v>
      </c>
      <c r="I392" s="75">
        <v>6</v>
      </c>
      <c r="J392" s="22"/>
    </row>
    <row r="393" spans="1:10" ht="12.75" hidden="1" customHeight="1">
      <c r="A393" s="74"/>
      <c r="B393" s="74" t="s">
        <v>50</v>
      </c>
      <c r="C393" s="75" t="s">
        <v>95</v>
      </c>
      <c r="D393" s="74"/>
      <c r="E393" s="74"/>
      <c r="F393" s="75" t="s">
        <v>20</v>
      </c>
      <c r="G393" s="75">
        <v>3</v>
      </c>
      <c r="H393" s="75">
        <v>3</v>
      </c>
      <c r="I393" s="75">
        <v>6</v>
      </c>
      <c r="J393" s="22"/>
    </row>
    <row r="394" spans="1:10" ht="12.75" hidden="1" customHeight="1">
      <c r="A394" s="74"/>
      <c r="B394" s="74" t="s">
        <v>52</v>
      </c>
      <c r="C394" s="75" t="s">
        <v>53</v>
      </c>
      <c r="D394" s="74"/>
      <c r="E394" s="74"/>
      <c r="F394" s="75" t="s">
        <v>20</v>
      </c>
      <c r="G394" s="75">
        <v>1</v>
      </c>
      <c r="H394" s="75">
        <v>1</v>
      </c>
      <c r="I394" s="75">
        <v>6</v>
      </c>
      <c r="J394" s="22"/>
    </row>
    <row r="395" spans="1:10" ht="12.75" hidden="1" customHeight="1">
      <c r="A395" s="74"/>
      <c r="B395" s="74" t="s">
        <v>54</v>
      </c>
      <c r="C395" s="75" t="s">
        <v>95</v>
      </c>
      <c r="D395" s="74"/>
      <c r="E395" s="74"/>
      <c r="F395" s="75" t="s">
        <v>20</v>
      </c>
      <c r="G395" s="75">
        <v>4</v>
      </c>
      <c r="H395" s="75">
        <v>4</v>
      </c>
      <c r="I395" s="75">
        <v>6</v>
      </c>
      <c r="J395" s="22"/>
    </row>
    <row r="396" spans="1:10" ht="12.75" hidden="1" customHeight="1">
      <c r="A396" s="71">
        <v>2</v>
      </c>
      <c r="B396" s="72" t="s">
        <v>93</v>
      </c>
      <c r="C396" s="71" t="s">
        <v>19</v>
      </c>
      <c r="D396" s="73" t="s">
        <v>449</v>
      </c>
      <c r="E396" s="74"/>
      <c r="F396" s="71" t="s">
        <v>20</v>
      </c>
      <c r="G396" s="71">
        <v>1</v>
      </c>
      <c r="H396" s="75">
        <v>1</v>
      </c>
      <c r="I396" s="75">
        <v>6</v>
      </c>
      <c r="J396" s="22"/>
    </row>
    <row r="397" spans="1:10" ht="12.75" hidden="1" customHeight="1">
      <c r="A397" s="74"/>
      <c r="B397" s="74" t="s">
        <v>23</v>
      </c>
      <c r="C397" s="75" t="s">
        <v>26</v>
      </c>
      <c r="D397" s="74"/>
      <c r="E397" s="74"/>
      <c r="F397" s="75" t="s">
        <v>20</v>
      </c>
      <c r="G397" s="75">
        <v>1</v>
      </c>
      <c r="H397" s="75">
        <v>1</v>
      </c>
      <c r="I397" s="75">
        <v>6</v>
      </c>
      <c r="J397" s="22"/>
    </row>
    <row r="398" spans="1:10" ht="12.75" hidden="1" customHeight="1">
      <c r="A398" s="74"/>
      <c r="B398" s="74" t="s">
        <v>23</v>
      </c>
      <c r="C398" s="75" t="s">
        <v>30</v>
      </c>
      <c r="D398" s="74"/>
      <c r="E398" s="74"/>
      <c r="F398" s="75" t="s">
        <v>20</v>
      </c>
      <c r="G398" s="75">
        <v>1</v>
      </c>
      <c r="H398" s="75">
        <v>1</v>
      </c>
      <c r="I398" s="75">
        <v>6</v>
      </c>
      <c r="J398" s="22"/>
    </row>
    <row r="399" spans="1:10" ht="12.75" hidden="1" customHeight="1">
      <c r="A399" s="74"/>
      <c r="B399" s="74" t="s">
        <v>94</v>
      </c>
      <c r="C399" s="75" t="s">
        <v>44</v>
      </c>
      <c r="D399" s="74"/>
      <c r="E399" s="74"/>
      <c r="F399" s="75" t="s">
        <v>20</v>
      </c>
      <c r="G399" s="75">
        <v>1</v>
      </c>
      <c r="H399" s="75">
        <v>1</v>
      </c>
      <c r="I399" s="75">
        <v>6</v>
      </c>
      <c r="J399" s="22"/>
    </row>
    <row r="400" spans="1:10" ht="12.75" hidden="1" customHeight="1">
      <c r="A400" s="74"/>
      <c r="B400" s="74" t="s">
        <v>50</v>
      </c>
      <c r="C400" s="75" t="s">
        <v>95</v>
      </c>
      <c r="D400" s="74"/>
      <c r="E400" s="74"/>
      <c r="F400" s="75" t="s">
        <v>20</v>
      </c>
      <c r="G400" s="75">
        <v>2</v>
      </c>
      <c r="H400" s="75">
        <v>2</v>
      </c>
      <c r="I400" s="75">
        <v>6</v>
      </c>
      <c r="J400" s="22"/>
    </row>
    <row r="401" spans="1:10" ht="12.75" hidden="1" customHeight="1">
      <c r="A401" s="74"/>
      <c r="B401" s="74" t="s">
        <v>52</v>
      </c>
      <c r="C401" s="75" t="s">
        <v>53</v>
      </c>
      <c r="D401" s="74"/>
      <c r="E401" s="74"/>
      <c r="F401" s="75" t="s">
        <v>20</v>
      </c>
      <c r="G401" s="75">
        <v>1</v>
      </c>
      <c r="H401" s="75">
        <v>1</v>
      </c>
      <c r="I401" s="75">
        <v>6</v>
      </c>
      <c r="J401" s="22"/>
    </row>
    <row r="402" spans="1:10" ht="12.75" hidden="1" customHeight="1">
      <c r="A402" s="74"/>
      <c r="B402" s="74" t="s">
        <v>54</v>
      </c>
      <c r="C402" s="75" t="s">
        <v>95</v>
      </c>
      <c r="D402" s="74"/>
      <c r="E402" s="74"/>
      <c r="F402" s="75" t="s">
        <v>20</v>
      </c>
      <c r="G402" s="75">
        <v>2</v>
      </c>
      <c r="H402" s="75">
        <v>2</v>
      </c>
      <c r="I402" s="75">
        <v>6</v>
      </c>
      <c r="J402" s="22"/>
    </row>
    <row r="403" spans="1:10" ht="12.75" hidden="1" customHeight="1">
      <c r="A403" s="71">
        <v>3</v>
      </c>
      <c r="B403" s="72" t="s">
        <v>93</v>
      </c>
      <c r="C403" s="71" t="s">
        <v>19</v>
      </c>
      <c r="D403" s="73" t="s">
        <v>450</v>
      </c>
      <c r="E403" s="74"/>
      <c r="F403" s="71" t="s">
        <v>20</v>
      </c>
      <c r="G403" s="71">
        <v>1</v>
      </c>
      <c r="H403" s="75">
        <v>1</v>
      </c>
      <c r="I403" s="75">
        <v>6</v>
      </c>
      <c r="J403" s="22"/>
    </row>
    <row r="404" spans="1:10" ht="12.75" hidden="1" customHeight="1">
      <c r="A404" s="74"/>
      <c r="B404" s="74" t="s">
        <v>23</v>
      </c>
      <c r="C404" s="75" t="s">
        <v>26</v>
      </c>
      <c r="D404" s="74"/>
      <c r="E404" s="74"/>
      <c r="F404" s="75" t="s">
        <v>20</v>
      </c>
      <c r="G404" s="75">
        <v>1</v>
      </c>
      <c r="H404" s="75">
        <v>1</v>
      </c>
      <c r="I404" s="75">
        <v>6</v>
      </c>
      <c r="J404" s="22"/>
    </row>
    <row r="405" spans="1:10" ht="12.75" hidden="1" customHeight="1">
      <c r="A405" s="74"/>
      <c r="B405" s="74" t="s">
        <v>23</v>
      </c>
      <c r="C405" s="75" t="s">
        <v>28</v>
      </c>
      <c r="D405" s="74"/>
      <c r="E405" s="74"/>
      <c r="F405" s="75" t="s">
        <v>20</v>
      </c>
      <c r="G405" s="75">
        <v>1</v>
      </c>
      <c r="H405" s="75">
        <v>1</v>
      </c>
      <c r="I405" s="75">
        <v>6</v>
      </c>
      <c r="J405" s="22"/>
    </row>
    <row r="406" spans="1:10" ht="12.75" hidden="1" customHeight="1">
      <c r="A406" s="74"/>
      <c r="B406" s="74" t="s">
        <v>94</v>
      </c>
      <c r="C406" s="75" t="s">
        <v>44</v>
      </c>
      <c r="D406" s="74"/>
      <c r="E406" s="74"/>
      <c r="F406" s="75" t="s">
        <v>20</v>
      </c>
      <c r="G406" s="75">
        <v>1</v>
      </c>
      <c r="H406" s="75">
        <v>1</v>
      </c>
      <c r="I406" s="75">
        <v>6</v>
      </c>
      <c r="J406" s="22"/>
    </row>
    <row r="407" spans="1:10" ht="12.75" hidden="1" customHeight="1">
      <c r="A407" s="74"/>
      <c r="B407" s="74" t="s">
        <v>50</v>
      </c>
      <c r="C407" s="75" t="s">
        <v>95</v>
      </c>
      <c r="D407" s="74"/>
      <c r="E407" s="74"/>
      <c r="F407" s="75" t="s">
        <v>20</v>
      </c>
      <c r="G407" s="75">
        <v>3</v>
      </c>
      <c r="H407" s="75">
        <v>3</v>
      </c>
      <c r="I407" s="75">
        <v>6</v>
      </c>
      <c r="J407" s="22"/>
    </row>
    <row r="408" spans="1:10" ht="12.75" hidden="1" customHeight="1">
      <c r="A408" s="74"/>
      <c r="B408" s="74" t="s">
        <v>52</v>
      </c>
      <c r="C408" s="75" t="s">
        <v>53</v>
      </c>
      <c r="D408" s="74"/>
      <c r="E408" s="74"/>
      <c r="F408" s="75" t="s">
        <v>20</v>
      </c>
      <c r="G408" s="75">
        <v>1</v>
      </c>
      <c r="H408" s="75">
        <v>1</v>
      </c>
      <c r="I408" s="75">
        <v>6</v>
      </c>
      <c r="J408" s="22"/>
    </row>
    <row r="409" spans="1:10" ht="12.75" hidden="1" customHeight="1">
      <c r="A409" s="74"/>
      <c r="B409" s="74" t="s">
        <v>54</v>
      </c>
      <c r="C409" s="75" t="s">
        <v>95</v>
      </c>
      <c r="D409" s="74"/>
      <c r="E409" s="74"/>
      <c r="F409" s="75" t="s">
        <v>20</v>
      </c>
      <c r="G409" s="75">
        <v>2</v>
      </c>
      <c r="H409" s="75">
        <v>2</v>
      </c>
      <c r="I409" s="75">
        <v>6</v>
      </c>
      <c r="J409" s="22"/>
    </row>
    <row r="410" spans="1:10" ht="12.75" hidden="1" customHeight="1">
      <c r="A410" s="71">
        <v>4</v>
      </c>
      <c r="B410" s="72" t="s">
        <v>93</v>
      </c>
      <c r="C410" s="71" t="s">
        <v>19</v>
      </c>
      <c r="D410" s="76" t="s">
        <v>451</v>
      </c>
      <c r="E410" s="74"/>
      <c r="F410" s="71" t="s">
        <v>20</v>
      </c>
      <c r="G410" s="71">
        <v>6</v>
      </c>
      <c r="H410" s="75">
        <v>6</v>
      </c>
      <c r="I410" s="75">
        <v>6</v>
      </c>
      <c r="J410" s="22"/>
    </row>
    <row r="411" spans="1:10" ht="12.75" hidden="1" customHeight="1">
      <c r="A411" s="74"/>
      <c r="B411" s="74" t="s">
        <v>94</v>
      </c>
      <c r="C411" s="75" t="s">
        <v>44</v>
      </c>
      <c r="D411" s="74"/>
      <c r="E411" s="74"/>
      <c r="F411" s="75" t="s">
        <v>20</v>
      </c>
      <c r="G411" s="75">
        <v>1</v>
      </c>
      <c r="H411" s="75">
        <v>6</v>
      </c>
      <c r="I411" s="75">
        <v>6</v>
      </c>
      <c r="J411" s="22"/>
    </row>
    <row r="412" spans="1:10" ht="12.75" hidden="1" customHeight="1">
      <c r="A412" s="71">
        <v>5</v>
      </c>
      <c r="B412" s="72" t="s">
        <v>93</v>
      </c>
      <c r="C412" s="71" t="s">
        <v>19</v>
      </c>
      <c r="D412" s="76" t="s">
        <v>452</v>
      </c>
      <c r="E412" s="74"/>
      <c r="F412" s="71" t="s">
        <v>20</v>
      </c>
      <c r="G412" s="71">
        <v>4</v>
      </c>
      <c r="H412" s="75">
        <v>4</v>
      </c>
      <c r="I412" s="75">
        <v>6</v>
      </c>
      <c r="J412" s="22"/>
    </row>
    <row r="413" spans="1:10" ht="12.75" hidden="1" customHeight="1">
      <c r="A413" s="74"/>
      <c r="B413" s="74" t="s">
        <v>96</v>
      </c>
      <c r="C413" s="75" t="s">
        <v>42</v>
      </c>
      <c r="D413" s="74"/>
      <c r="E413" s="74"/>
      <c r="F413" s="77" t="s">
        <v>20</v>
      </c>
      <c r="G413" s="77">
        <v>1</v>
      </c>
      <c r="H413" s="75">
        <v>4</v>
      </c>
      <c r="I413" s="75">
        <v>6</v>
      </c>
      <c r="J413" s="22"/>
    </row>
    <row r="414" spans="1:10" ht="12.75" hidden="1" customHeight="1">
      <c r="A414" s="74"/>
      <c r="B414" s="74" t="s">
        <v>94</v>
      </c>
      <c r="C414" s="75" t="s">
        <v>44</v>
      </c>
      <c r="D414" s="74"/>
      <c r="E414" s="74"/>
      <c r="F414" s="75" t="s">
        <v>20</v>
      </c>
      <c r="G414" s="75">
        <v>1</v>
      </c>
      <c r="H414" s="75">
        <v>4</v>
      </c>
      <c r="I414" s="75">
        <v>6</v>
      </c>
      <c r="J414" s="22"/>
    </row>
    <row r="415" spans="1:10" ht="12.75" hidden="1" customHeight="1">
      <c r="A415" s="74"/>
      <c r="B415" s="74" t="s">
        <v>50</v>
      </c>
      <c r="C415" s="75" t="s">
        <v>95</v>
      </c>
      <c r="D415" s="74"/>
      <c r="E415" s="74"/>
      <c r="F415" s="75" t="s">
        <v>20</v>
      </c>
      <c r="G415" s="75">
        <v>2</v>
      </c>
      <c r="H415" s="75">
        <v>8</v>
      </c>
      <c r="I415" s="75">
        <v>6</v>
      </c>
      <c r="J415" s="22"/>
    </row>
    <row r="416" spans="1:10" ht="12.75" hidden="1" customHeight="1">
      <c r="A416" s="74"/>
      <c r="B416" s="74" t="s">
        <v>52</v>
      </c>
      <c r="C416" s="75" t="s">
        <v>53</v>
      </c>
      <c r="D416" s="74"/>
      <c r="E416" s="74"/>
      <c r="F416" s="75" t="s">
        <v>20</v>
      </c>
      <c r="G416" s="75">
        <v>1</v>
      </c>
      <c r="H416" s="75">
        <v>4</v>
      </c>
      <c r="I416" s="75">
        <v>6</v>
      </c>
      <c r="J416" s="22"/>
    </row>
    <row r="417" spans="1:10" ht="12.75" hidden="1" customHeight="1">
      <c r="A417" s="71">
        <v>7</v>
      </c>
      <c r="B417" s="72" t="s">
        <v>93</v>
      </c>
      <c r="C417" s="71" t="s">
        <v>19</v>
      </c>
      <c r="D417" s="76" t="s">
        <v>453</v>
      </c>
      <c r="E417" s="74"/>
      <c r="F417" s="71" t="s">
        <v>20</v>
      </c>
      <c r="G417" s="71">
        <v>2</v>
      </c>
      <c r="H417" s="75">
        <v>2</v>
      </c>
      <c r="I417" s="75">
        <v>6</v>
      </c>
      <c r="J417" s="22"/>
    </row>
    <row r="418" spans="1:10" ht="12.75" hidden="1" customHeight="1">
      <c r="A418" s="74"/>
      <c r="B418" s="74" t="s">
        <v>96</v>
      </c>
      <c r="C418" s="75" t="s">
        <v>38</v>
      </c>
      <c r="D418" s="74"/>
      <c r="E418" s="74"/>
      <c r="F418" s="75" t="s">
        <v>20</v>
      </c>
      <c r="G418" s="75">
        <v>1</v>
      </c>
      <c r="H418" s="75">
        <v>2</v>
      </c>
      <c r="I418" s="75">
        <v>6</v>
      </c>
      <c r="J418" s="22"/>
    </row>
    <row r="419" spans="1:10" ht="12.75" hidden="1" customHeight="1">
      <c r="A419" s="74"/>
      <c r="B419" s="74" t="s">
        <v>94</v>
      </c>
      <c r="C419" s="75" t="s">
        <v>44</v>
      </c>
      <c r="D419" s="74"/>
      <c r="E419" s="74"/>
      <c r="F419" s="75" t="s">
        <v>20</v>
      </c>
      <c r="G419" s="75">
        <v>1</v>
      </c>
      <c r="H419" s="75">
        <v>2</v>
      </c>
      <c r="I419" s="75">
        <v>6</v>
      </c>
      <c r="J419" s="22"/>
    </row>
    <row r="420" spans="1:10" ht="12.75" hidden="1" customHeight="1">
      <c r="A420" s="74"/>
      <c r="B420" s="74" t="s">
        <v>50</v>
      </c>
      <c r="C420" s="75" t="s">
        <v>95</v>
      </c>
      <c r="D420" s="74"/>
      <c r="E420" s="74"/>
      <c r="F420" s="75" t="s">
        <v>20</v>
      </c>
      <c r="G420" s="75">
        <v>2</v>
      </c>
      <c r="H420" s="75">
        <v>4</v>
      </c>
      <c r="I420" s="75">
        <v>6</v>
      </c>
      <c r="J420" s="22"/>
    </row>
    <row r="421" spans="1:10" ht="12.75" hidden="1" customHeight="1">
      <c r="A421" s="74"/>
      <c r="B421" s="74" t="s">
        <v>52</v>
      </c>
      <c r="C421" s="75" t="s">
        <v>53</v>
      </c>
      <c r="D421" s="74"/>
      <c r="E421" s="74"/>
      <c r="F421" s="75" t="s">
        <v>20</v>
      </c>
      <c r="G421" s="75">
        <v>1</v>
      </c>
      <c r="H421" s="75">
        <v>2</v>
      </c>
      <c r="I421" s="75">
        <v>6</v>
      </c>
      <c r="J421" s="22"/>
    </row>
    <row r="422" spans="1:10" ht="12.75" hidden="1" customHeight="1">
      <c r="A422" s="71">
        <v>8</v>
      </c>
      <c r="B422" s="74" t="s">
        <v>55</v>
      </c>
      <c r="C422" s="79" t="s">
        <v>51</v>
      </c>
      <c r="D422" s="74"/>
      <c r="E422" s="74"/>
      <c r="F422" s="75" t="s">
        <v>20</v>
      </c>
      <c r="G422" s="75">
        <v>20</v>
      </c>
      <c r="H422" s="75">
        <v>20</v>
      </c>
      <c r="I422" s="75">
        <v>6</v>
      </c>
      <c r="J422" s="22"/>
    </row>
    <row r="423" spans="1:10" ht="12.75" hidden="1" customHeight="1">
      <c r="A423" s="71">
        <v>9</v>
      </c>
      <c r="B423" s="80" t="s">
        <v>58</v>
      </c>
      <c r="C423" s="81" t="s">
        <v>59</v>
      </c>
      <c r="D423" s="74"/>
      <c r="E423" s="74"/>
      <c r="F423" s="75" t="s">
        <v>20</v>
      </c>
      <c r="G423" s="75">
        <v>13</v>
      </c>
      <c r="H423" s="75">
        <v>13</v>
      </c>
      <c r="I423" s="75">
        <v>6</v>
      </c>
      <c r="J423" s="22"/>
    </row>
    <row r="424" spans="1:10" ht="12.75" hidden="1" customHeight="1">
      <c r="A424" s="71">
        <v>10</v>
      </c>
      <c r="B424" s="80" t="s">
        <v>58</v>
      </c>
      <c r="C424" s="81" t="s">
        <v>60</v>
      </c>
      <c r="D424" s="74"/>
      <c r="E424" s="74"/>
      <c r="F424" s="75" t="s">
        <v>20</v>
      </c>
      <c r="G424" s="75">
        <v>5</v>
      </c>
      <c r="H424" s="75">
        <v>5</v>
      </c>
      <c r="I424" s="75">
        <v>6</v>
      </c>
      <c r="J424" s="22"/>
    </row>
    <row r="425" spans="1:10" ht="12.75" hidden="1" customHeight="1">
      <c r="A425" s="71">
        <v>11</v>
      </c>
      <c r="B425" s="80" t="s">
        <v>61</v>
      </c>
      <c r="C425" s="81" t="s">
        <v>62</v>
      </c>
      <c r="D425" s="74"/>
      <c r="E425" s="74"/>
      <c r="F425" s="75" t="s">
        <v>20</v>
      </c>
      <c r="G425" s="75">
        <v>46</v>
      </c>
      <c r="H425" s="75">
        <v>46</v>
      </c>
      <c r="I425" s="75">
        <v>6</v>
      </c>
      <c r="J425" s="22"/>
    </row>
    <row r="426" spans="1:10" ht="12.75" hidden="1" customHeight="1">
      <c r="A426" s="71">
        <v>12</v>
      </c>
      <c r="B426" s="80" t="s">
        <v>63</v>
      </c>
      <c r="C426" s="81" t="s">
        <v>64</v>
      </c>
      <c r="D426" s="74"/>
      <c r="E426" s="74"/>
      <c r="F426" s="75" t="s">
        <v>20</v>
      </c>
      <c r="G426" s="75">
        <v>15</v>
      </c>
      <c r="H426" s="75">
        <v>15</v>
      </c>
      <c r="I426" s="75">
        <v>6</v>
      </c>
      <c r="J426" s="22"/>
    </row>
    <row r="427" spans="1:10" ht="12.75" hidden="1" customHeight="1">
      <c r="A427" s="71">
        <v>13</v>
      </c>
      <c r="B427" s="80" t="s">
        <v>97</v>
      </c>
      <c r="C427" s="81" t="s">
        <v>66</v>
      </c>
      <c r="D427" s="74"/>
      <c r="E427" s="74"/>
      <c r="F427" s="75" t="s">
        <v>20</v>
      </c>
      <c r="G427" s="75">
        <v>53</v>
      </c>
      <c r="H427" s="75">
        <v>53</v>
      </c>
      <c r="I427" s="75">
        <v>6</v>
      </c>
      <c r="J427" s="22"/>
    </row>
    <row r="428" spans="1:10" ht="12.75" hidden="1" customHeight="1">
      <c r="A428" s="71">
        <v>14</v>
      </c>
      <c r="B428" s="74" t="s">
        <v>67</v>
      </c>
      <c r="C428" s="74"/>
      <c r="D428" s="74"/>
      <c r="E428" s="74"/>
      <c r="F428" s="75" t="s">
        <v>20</v>
      </c>
      <c r="G428" s="75">
        <v>33</v>
      </c>
      <c r="H428" s="75">
        <v>33</v>
      </c>
      <c r="I428" s="75">
        <v>6</v>
      </c>
      <c r="J428" s="22"/>
    </row>
    <row r="429" spans="1:10" ht="12.75" hidden="1" customHeight="1">
      <c r="A429" s="70" t="s">
        <v>88</v>
      </c>
      <c r="B429" s="70" t="s">
        <v>14</v>
      </c>
      <c r="C429" s="70" t="s">
        <v>15</v>
      </c>
      <c r="D429" s="70" t="s">
        <v>89</v>
      </c>
      <c r="E429" s="70" t="s">
        <v>90</v>
      </c>
      <c r="F429" s="70" t="s">
        <v>16</v>
      </c>
      <c r="G429" s="70" t="s">
        <v>91</v>
      </c>
      <c r="H429" s="70" t="s">
        <v>92</v>
      </c>
      <c r="I429" s="70" t="s">
        <v>74</v>
      </c>
      <c r="J429" s="22"/>
    </row>
    <row r="430" spans="1:10" ht="12.75" hidden="1" customHeight="1">
      <c r="A430" s="71">
        <v>1</v>
      </c>
      <c r="B430" s="72" t="s">
        <v>93</v>
      </c>
      <c r="C430" s="71" t="s">
        <v>19</v>
      </c>
      <c r="D430" s="73" t="s">
        <v>454</v>
      </c>
      <c r="E430" s="74"/>
      <c r="F430" s="71" t="s">
        <v>20</v>
      </c>
      <c r="G430" s="71">
        <v>1</v>
      </c>
      <c r="H430" s="75">
        <v>1</v>
      </c>
      <c r="I430" s="75">
        <v>7</v>
      </c>
      <c r="J430" s="22"/>
    </row>
    <row r="431" spans="1:10" ht="12.75" hidden="1" customHeight="1">
      <c r="A431" s="74"/>
      <c r="B431" s="74" t="s">
        <v>23</v>
      </c>
      <c r="C431" s="75" t="s">
        <v>25</v>
      </c>
      <c r="D431" s="74"/>
      <c r="E431" s="74"/>
      <c r="F431" s="75" t="s">
        <v>20</v>
      </c>
      <c r="G431" s="75">
        <v>1</v>
      </c>
      <c r="H431" s="75">
        <v>1</v>
      </c>
      <c r="I431" s="75">
        <v>7</v>
      </c>
      <c r="J431" s="22"/>
    </row>
    <row r="432" spans="1:10" ht="12.75" hidden="1" customHeight="1">
      <c r="A432" s="74"/>
      <c r="B432" s="74" t="s">
        <v>23</v>
      </c>
      <c r="C432" s="75" t="s">
        <v>30</v>
      </c>
      <c r="D432" s="74"/>
      <c r="E432" s="74"/>
      <c r="F432" s="75" t="s">
        <v>20</v>
      </c>
      <c r="G432" s="75">
        <v>1</v>
      </c>
      <c r="H432" s="75">
        <v>1</v>
      </c>
      <c r="I432" s="75">
        <v>7</v>
      </c>
      <c r="J432" s="22"/>
    </row>
    <row r="433" spans="1:10" ht="12.75" hidden="1" customHeight="1">
      <c r="A433" s="74"/>
      <c r="B433" s="74" t="s">
        <v>23</v>
      </c>
      <c r="C433" s="75" t="s">
        <v>28</v>
      </c>
      <c r="D433" s="74"/>
      <c r="E433" s="74"/>
      <c r="F433" s="75" t="s">
        <v>20</v>
      </c>
      <c r="G433" s="75">
        <v>1</v>
      </c>
      <c r="H433" s="75">
        <v>1</v>
      </c>
      <c r="I433" s="75">
        <v>7</v>
      </c>
      <c r="J433" s="22"/>
    </row>
    <row r="434" spans="1:10" ht="12.75" hidden="1" customHeight="1">
      <c r="A434" s="74"/>
      <c r="B434" s="74" t="s">
        <v>94</v>
      </c>
      <c r="C434" s="75" t="s">
        <v>44</v>
      </c>
      <c r="D434" s="74"/>
      <c r="E434" s="74"/>
      <c r="F434" s="75" t="s">
        <v>20</v>
      </c>
      <c r="G434" s="75">
        <v>1</v>
      </c>
      <c r="H434" s="75">
        <v>1</v>
      </c>
      <c r="I434" s="75">
        <v>7</v>
      </c>
      <c r="J434" s="22"/>
    </row>
    <row r="435" spans="1:10" ht="12.75" hidden="1" customHeight="1">
      <c r="A435" s="74"/>
      <c r="B435" s="74" t="s">
        <v>50</v>
      </c>
      <c r="C435" s="75" t="s">
        <v>95</v>
      </c>
      <c r="D435" s="74"/>
      <c r="E435" s="74"/>
      <c r="F435" s="75" t="s">
        <v>20</v>
      </c>
      <c r="G435" s="75">
        <v>3</v>
      </c>
      <c r="H435" s="75">
        <v>3</v>
      </c>
      <c r="I435" s="75">
        <v>7</v>
      </c>
      <c r="J435" s="22"/>
    </row>
    <row r="436" spans="1:10" ht="12.75" hidden="1" customHeight="1">
      <c r="A436" s="74"/>
      <c r="B436" s="74" t="s">
        <v>52</v>
      </c>
      <c r="C436" s="75" t="s">
        <v>53</v>
      </c>
      <c r="D436" s="74"/>
      <c r="E436" s="74"/>
      <c r="F436" s="75" t="s">
        <v>20</v>
      </c>
      <c r="G436" s="75">
        <v>1</v>
      </c>
      <c r="H436" s="75">
        <v>1</v>
      </c>
      <c r="I436" s="75">
        <v>7</v>
      </c>
      <c r="J436" s="22"/>
    </row>
    <row r="437" spans="1:10" ht="12.75" hidden="1" customHeight="1">
      <c r="A437" s="74"/>
      <c r="B437" s="74" t="s">
        <v>54</v>
      </c>
      <c r="C437" s="75" t="s">
        <v>95</v>
      </c>
      <c r="D437" s="74"/>
      <c r="E437" s="74"/>
      <c r="F437" s="75" t="s">
        <v>20</v>
      </c>
      <c r="G437" s="75">
        <v>3</v>
      </c>
      <c r="H437" s="75">
        <v>3</v>
      </c>
      <c r="I437" s="75">
        <v>7</v>
      </c>
      <c r="J437" s="22"/>
    </row>
    <row r="438" spans="1:10" ht="12.75" hidden="1" customHeight="1">
      <c r="A438" s="71">
        <v>2</v>
      </c>
      <c r="B438" s="72" t="s">
        <v>93</v>
      </c>
      <c r="C438" s="71" t="s">
        <v>19</v>
      </c>
      <c r="D438" s="76" t="s">
        <v>455</v>
      </c>
      <c r="E438" s="74"/>
      <c r="F438" s="71" t="s">
        <v>20</v>
      </c>
      <c r="G438" s="71">
        <v>3</v>
      </c>
      <c r="H438" s="75">
        <v>3</v>
      </c>
      <c r="I438" s="75">
        <v>7</v>
      </c>
      <c r="J438" s="22"/>
    </row>
    <row r="439" spans="1:10" ht="12.75" hidden="1" customHeight="1">
      <c r="A439" s="74"/>
      <c r="B439" s="74" t="s">
        <v>94</v>
      </c>
      <c r="C439" s="75" t="s">
        <v>44</v>
      </c>
      <c r="D439" s="74"/>
      <c r="E439" s="74"/>
      <c r="F439" s="75" t="s">
        <v>20</v>
      </c>
      <c r="G439" s="75">
        <v>1</v>
      </c>
      <c r="H439" s="75">
        <v>3</v>
      </c>
      <c r="I439" s="75">
        <v>7</v>
      </c>
      <c r="J439" s="22"/>
    </row>
    <row r="440" spans="1:10" ht="12.75" hidden="1" customHeight="1">
      <c r="A440" s="71">
        <v>3</v>
      </c>
      <c r="B440" s="72" t="s">
        <v>93</v>
      </c>
      <c r="C440" s="71" t="s">
        <v>19</v>
      </c>
      <c r="D440" s="76" t="s">
        <v>456</v>
      </c>
      <c r="E440" s="74"/>
      <c r="F440" s="71" t="s">
        <v>20</v>
      </c>
      <c r="G440" s="71">
        <v>3</v>
      </c>
      <c r="H440" s="75">
        <v>3</v>
      </c>
      <c r="I440" s="75">
        <v>7</v>
      </c>
      <c r="J440" s="22"/>
    </row>
    <row r="441" spans="1:10" ht="12.75" hidden="1" customHeight="1">
      <c r="A441" s="74"/>
      <c r="B441" s="74" t="s">
        <v>96</v>
      </c>
      <c r="C441" s="75" t="s">
        <v>42</v>
      </c>
      <c r="D441" s="74"/>
      <c r="E441" s="74"/>
      <c r="F441" s="77" t="s">
        <v>20</v>
      </c>
      <c r="G441" s="77">
        <v>1</v>
      </c>
      <c r="H441" s="75">
        <v>3</v>
      </c>
      <c r="I441" s="75">
        <v>7</v>
      </c>
      <c r="J441" s="22"/>
    </row>
    <row r="442" spans="1:10" ht="12.75" hidden="1" customHeight="1">
      <c r="A442" s="74"/>
      <c r="B442" s="74" t="s">
        <v>94</v>
      </c>
      <c r="C442" s="75" t="s">
        <v>44</v>
      </c>
      <c r="D442" s="74"/>
      <c r="E442" s="74"/>
      <c r="F442" s="75" t="s">
        <v>20</v>
      </c>
      <c r="G442" s="75">
        <v>1</v>
      </c>
      <c r="H442" s="75">
        <v>3</v>
      </c>
      <c r="I442" s="75">
        <v>7</v>
      </c>
      <c r="J442" s="22"/>
    </row>
    <row r="443" spans="1:10" ht="12.75" hidden="1" customHeight="1">
      <c r="A443" s="74"/>
      <c r="B443" s="74" t="s">
        <v>50</v>
      </c>
      <c r="C443" s="75" t="s">
        <v>95</v>
      </c>
      <c r="D443" s="74"/>
      <c r="E443" s="74"/>
      <c r="F443" s="75" t="s">
        <v>20</v>
      </c>
      <c r="G443" s="75">
        <v>2</v>
      </c>
      <c r="H443" s="75">
        <v>6</v>
      </c>
      <c r="I443" s="75">
        <v>7</v>
      </c>
      <c r="J443" s="22"/>
    </row>
    <row r="444" spans="1:10" ht="12.75" hidden="1" customHeight="1">
      <c r="A444" s="74"/>
      <c r="B444" s="74" t="s">
        <v>52</v>
      </c>
      <c r="C444" s="75" t="s">
        <v>53</v>
      </c>
      <c r="D444" s="74"/>
      <c r="E444" s="74"/>
      <c r="F444" s="75" t="s">
        <v>20</v>
      </c>
      <c r="G444" s="75">
        <v>1</v>
      </c>
      <c r="H444" s="75">
        <v>3</v>
      </c>
      <c r="I444" s="75">
        <v>7</v>
      </c>
      <c r="J444" s="22"/>
    </row>
    <row r="445" spans="1:10" ht="12.75" hidden="1" customHeight="1">
      <c r="A445" s="71">
        <v>4</v>
      </c>
      <c r="B445" s="72" t="s">
        <v>93</v>
      </c>
      <c r="C445" s="71" t="s">
        <v>19</v>
      </c>
      <c r="D445" s="76" t="s">
        <v>457</v>
      </c>
      <c r="E445" s="74"/>
      <c r="F445" s="71" t="s">
        <v>20</v>
      </c>
      <c r="G445" s="71">
        <v>3</v>
      </c>
      <c r="H445" s="75">
        <v>3</v>
      </c>
      <c r="I445" s="75">
        <v>7</v>
      </c>
      <c r="J445" s="22"/>
    </row>
    <row r="446" spans="1:10" ht="12.75" hidden="1" customHeight="1">
      <c r="A446" s="74"/>
      <c r="B446" s="74" t="s">
        <v>96</v>
      </c>
      <c r="C446" s="75" t="s">
        <v>36</v>
      </c>
      <c r="D446" s="74"/>
      <c r="E446" s="74"/>
      <c r="F446" s="75" t="s">
        <v>20</v>
      </c>
      <c r="G446" s="75">
        <v>1</v>
      </c>
      <c r="H446" s="75">
        <v>3</v>
      </c>
      <c r="I446" s="75">
        <v>7</v>
      </c>
      <c r="J446" s="22"/>
    </row>
    <row r="447" spans="1:10" ht="12.75" hidden="1" customHeight="1">
      <c r="A447" s="74"/>
      <c r="B447" s="74" t="s">
        <v>94</v>
      </c>
      <c r="C447" s="75" t="s">
        <v>44</v>
      </c>
      <c r="D447" s="74"/>
      <c r="E447" s="74"/>
      <c r="F447" s="75" t="s">
        <v>20</v>
      </c>
      <c r="G447" s="75">
        <v>1</v>
      </c>
      <c r="H447" s="75">
        <v>3</v>
      </c>
      <c r="I447" s="75">
        <v>7</v>
      </c>
      <c r="J447" s="22"/>
    </row>
    <row r="448" spans="1:10" ht="12.75" hidden="1" customHeight="1">
      <c r="A448" s="74"/>
      <c r="B448" s="74" t="s">
        <v>50</v>
      </c>
      <c r="C448" s="75" t="s">
        <v>95</v>
      </c>
      <c r="D448" s="74"/>
      <c r="E448" s="74"/>
      <c r="F448" s="75" t="s">
        <v>20</v>
      </c>
      <c r="G448" s="75">
        <v>2</v>
      </c>
      <c r="H448" s="75">
        <v>6</v>
      </c>
      <c r="I448" s="75">
        <v>7</v>
      </c>
      <c r="J448" s="22"/>
    </row>
    <row r="449" spans="1:10" ht="12.75" hidden="1" customHeight="1">
      <c r="A449" s="74"/>
      <c r="B449" s="74" t="s">
        <v>52</v>
      </c>
      <c r="C449" s="75" t="s">
        <v>53</v>
      </c>
      <c r="D449" s="74"/>
      <c r="E449" s="74"/>
      <c r="F449" s="75" t="s">
        <v>20</v>
      </c>
      <c r="G449" s="75">
        <v>1</v>
      </c>
      <c r="H449" s="75">
        <v>3</v>
      </c>
      <c r="I449" s="75">
        <v>7</v>
      </c>
      <c r="J449" s="22"/>
    </row>
    <row r="450" spans="1:10" ht="12.75" hidden="1" customHeight="1">
      <c r="A450" s="71">
        <v>5</v>
      </c>
      <c r="B450" s="72" t="s">
        <v>93</v>
      </c>
      <c r="C450" s="71" t="s">
        <v>19</v>
      </c>
      <c r="D450" s="76" t="s">
        <v>458</v>
      </c>
      <c r="E450" s="74"/>
      <c r="F450" s="71" t="s">
        <v>20</v>
      </c>
      <c r="G450" s="71">
        <v>3</v>
      </c>
      <c r="H450" s="75">
        <v>3</v>
      </c>
      <c r="I450" s="75">
        <v>7</v>
      </c>
      <c r="J450" s="22"/>
    </row>
    <row r="451" spans="1:10" ht="12.75" hidden="1" customHeight="1">
      <c r="A451" s="74"/>
      <c r="B451" s="74" t="s">
        <v>96</v>
      </c>
      <c r="C451" s="75" t="s">
        <v>38</v>
      </c>
      <c r="D451" s="74"/>
      <c r="E451" s="74"/>
      <c r="F451" s="75" t="s">
        <v>20</v>
      </c>
      <c r="G451" s="75">
        <v>1</v>
      </c>
      <c r="H451" s="75">
        <v>3</v>
      </c>
      <c r="I451" s="75">
        <v>7</v>
      </c>
      <c r="J451" s="22"/>
    </row>
    <row r="452" spans="1:10" ht="12.75" hidden="1" customHeight="1">
      <c r="A452" s="74"/>
      <c r="B452" s="74" t="s">
        <v>94</v>
      </c>
      <c r="C452" s="75" t="s">
        <v>44</v>
      </c>
      <c r="D452" s="74"/>
      <c r="E452" s="74"/>
      <c r="F452" s="75" t="s">
        <v>20</v>
      </c>
      <c r="G452" s="75">
        <v>1</v>
      </c>
      <c r="H452" s="75">
        <v>3</v>
      </c>
      <c r="I452" s="75">
        <v>7</v>
      </c>
      <c r="J452" s="22"/>
    </row>
    <row r="453" spans="1:10" ht="12.75" hidden="1" customHeight="1">
      <c r="A453" s="74"/>
      <c r="B453" s="74" t="s">
        <v>50</v>
      </c>
      <c r="C453" s="75" t="s">
        <v>95</v>
      </c>
      <c r="D453" s="74"/>
      <c r="E453" s="74"/>
      <c r="F453" s="75" t="s">
        <v>20</v>
      </c>
      <c r="G453" s="75">
        <v>2</v>
      </c>
      <c r="H453" s="75">
        <v>6</v>
      </c>
      <c r="I453" s="75">
        <v>7</v>
      </c>
      <c r="J453" s="22"/>
    </row>
    <row r="454" spans="1:10" ht="12.75" hidden="1" customHeight="1">
      <c r="A454" s="74"/>
      <c r="B454" s="74" t="s">
        <v>52</v>
      </c>
      <c r="C454" s="75" t="s">
        <v>53</v>
      </c>
      <c r="D454" s="74"/>
      <c r="E454" s="74"/>
      <c r="F454" s="75" t="s">
        <v>20</v>
      </c>
      <c r="G454" s="75">
        <v>1</v>
      </c>
      <c r="H454" s="75">
        <v>3</v>
      </c>
      <c r="I454" s="75">
        <v>7</v>
      </c>
      <c r="J454" s="22"/>
    </row>
    <row r="455" spans="1:10" ht="12.75" hidden="1" customHeight="1">
      <c r="A455" s="71">
        <v>6</v>
      </c>
      <c r="B455" s="74" t="s">
        <v>55</v>
      </c>
      <c r="C455" s="79" t="s">
        <v>51</v>
      </c>
      <c r="D455" s="74"/>
      <c r="E455" s="74"/>
      <c r="F455" s="75" t="s">
        <v>20</v>
      </c>
      <c r="G455" s="75">
        <v>21</v>
      </c>
      <c r="H455" s="75">
        <v>21</v>
      </c>
      <c r="I455" s="75">
        <v>7</v>
      </c>
      <c r="J455" s="22"/>
    </row>
    <row r="456" spans="1:10" ht="12.75" hidden="1" customHeight="1">
      <c r="A456" s="71">
        <v>7</v>
      </c>
      <c r="B456" s="80" t="s">
        <v>58</v>
      </c>
      <c r="C456" s="81" t="s">
        <v>59</v>
      </c>
      <c r="D456" s="74"/>
      <c r="E456" s="74"/>
      <c r="F456" s="75" t="s">
        <v>20</v>
      </c>
      <c r="G456" s="75">
        <v>8</v>
      </c>
      <c r="H456" s="75">
        <v>8</v>
      </c>
      <c r="I456" s="75">
        <v>7</v>
      </c>
      <c r="J456" s="22"/>
    </row>
    <row r="457" spans="1:10" ht="12.75" hidden="1" customHeight="1">
      <c r="A457" s="71">
        <v>8</v>
      </c>
      <c r="B457" s="80" t="s">
        <v>58</v>
      </c>
      <c r="C457" s="81" t="s">
        <v>60</v>
      </c>
      <c r="D457" s="74"/>
      <c r="E457" s="74"/>
      <c r="F457" s="75" t="s">
        <v>20</v>
      </c>
      <c r="G457" s="75">
        <v>7</v>
      </c>
      <c r="H457" s="75">
        <v>7</v>
      </c>
      <c r="I457" s="75">
        <v>7</v>
      </c>
      <c r="J457" s="22"/>
    </row>
    <row r="458" spans="1:10" ht="12.75" hidden="1" customHeight="1">
      <c r="A458" s="71">
        <v>9</v>
      </c>
      <c r="B458" s="80" t="s">
        <v>61</v>
      </c>
      <c r="C458" s="81" t="s">
        <v>62</v>
      </c>
      <c r="D458" s="74"/>
      <c r="E458" s="74"/>
      <c r="F458" s="75" t="s">
        <v>20</v>
      </c>
      <c r="G458" s="75">
        <v>44</v>
      </c>
      <c r="H458" s="75">
        <v>44</v>
      </c>
      <c r="I458" s="75">
        <v>7</v>
      </c>
      <c r="J458" s="22"/>
    </row>
    <row r="459" spans="1:10" ht="12.75" hidden="1" customHeight="1">
      <c r="A459" s="71">
        <v>10</v>
      </c>
      <c r="B459" s="80" t="s">
        <v>63</v>
      </c>
      <c r="C459" s="81" t="s">
        <v>64</v>
      </c>
      <c r="D459" s="74"/>
      <c r="E459" s="74"/>
      <c r="F459" s="75" t="s">
        <v>20</v>
      </c>
      <c r="G459" s="75">
        <v>13</v>
      </c>
      <c r="H459" s="75">
        <v>13</v>
      </c>
      <c r="I459" s="75">
        <v>7</v>
      </c>
      <c r="J459" s="22"/>
    </row>
    <row r="460" spans="1:10" ht="12.75" hidden="1" customHeight="1">
      <c r="A460" s="71">
        <v>11</v>
      </c>
      <c r="B460" s="80" t="s">
        <v>97</v>
      </c>
      <c r="C460" s="81" t="s">
        <v>66</v>
      </c>
      <c r="D460" s="74"/>
      <c r="E460" s="74"/>
      <c r="F460" s="75" t="s">
        <v>20</v>
      </c>
      <c r="G460" s="75">
        <v>48</v>
      </c>
      <c r="H460" s="75">
        <v>48</v>
      </c>
      <c r="I460" s="75">
        <v>7</v>
      </c>
      <c r="J460" s="22"/>
    </row>
    <row r="461" spans="1:10" ht="12.75" hidden="1" customHeight="1">
      <c r="A461" s="71">
        <v>12</v>
      </c>
      <c r="B461" s="74" t="s">
        <v>67</v>
      </c>
      <c r="C461" s="74"/>
      <c r="D461" s="74"/>
      <c r="E461" s="74"/>
      <c r="F461" s="75" t="s">
        <v>20</v>
      </c>
      <c r="G461" s="75">
        <v>26</v>
      </c>
      <c r="H461" s="75">
        <v>26</v>
      </c>
      <c r="I461" s="75">
        <v>7</v>
      </c>
      <c r="J461" s="22"/>
    </row>
    <row r="462" spans="1:10" ht="12.75" hidden="1" customHeight="1">
      <c r="A462" s="70" t="s">
        <v>88</v>
      </c>
      <c r="B462" s="70" t="s">
        <v>14</v>
      </c>
      <c r="C462" s="70" t="s">
        <v>15</v>
      </c>
      <c r="D462" s="70" t="s">
        <v>89</v>
      </c>
      <c r="E462" s="70" t="s">
        <v>90</v>
      </c>
      <c r="F462" s="70" t="s">
        <v>16</v>
      </c>
      <c r="G462" s="70" t="s">
        <v>91</v>
      </c>
      <c r="H462" s="70" t="s">
        <v>92</v>
      </c>
      <c r="I462" s="70" t="s">
        <v>74</v>
      </c>
      <c r="J462" s="22"/>
    </row>
    <row r="463" spans="1:10" ht="13.5" hidden="1" customHeight="1">
      <c r="A463" s="71">
        <v>1</v>
      </c>
      <c r="B463" s="72" t="s">
        <v>93</v>
      </c>
      <c r="C463" s="71" t="s">
        <v>19</v>
      </c>
      <c r="D463" s="73" t="s">
        <v>459</v>
      </c>
      <c r="E463" s="74"/>
      <c r="F463" s="71" t="s">
        <v>20</v>
      </c>
      <c r="G463" s="71">
        <v>1</v>
      </c>
      <c r="H463" s="75">
        <v>1</v>
      </c>
      <c r="I463" s="75">
        <v>8</v>
      </c>
      <c r="J463" s="22"/>
    </row>
    <row r="464" spans="1:10" ht="12.75" hidden="1" customHeight="1">
      <c r="A464" s="74"/>
      <c r="B464" s="74" t="s">
        <v>23</v>
      </c>
      <c r="C464" s="75" t="s">
        <v>32</v>
      </c>
      <c r="D464" s="74"/>
      <c r="E464" s="74"/>
      <c r="F464" s="75" t="s">
        <v>20</v>
      </c>
      <c r="G464" s="75">
        <v>1</v>
      </c>
      <c r="H464" s="75">
        <v>1</v>
      </c>
      <c r="I464" s="75">
        <v>8</v>
      </c>
      <c r="J464" s="22"/>
    </row>
    <row r="465" spans="1:26" ht="12.75" hidden="1" customHeight="1">
      <c r="A465" s="74"/>
      <c r="B465" s="74" t="s">
        <v>23</v>
      </c>
      <c r="C465" s="75" t="s">
        <v>24</v>
      </c>
      <c r="D465" s="74"/>
      <c r="E465" s="74"/>
      <c r="F465" s="75" t="s">
        <v>20</v>
      </c>
      <c r="G465" s="75">
        <v>1</v>
      </c>
      <c r="H465" s="75">
        <v>1</v>
      </c>
      <c r="I465" s="75">
        <v>8</v>
      </c>
      <c r="J465" s="22"/>
    </row>
    <row r="466" spans="1:26" ht="12.75" hidden="1" customHeight="1">
      <c r="A466" s="74"/>
      <c r="B466" s="74" t="s">
        <v>94</v>
      </c>
      <c r="C466" s="75" t="s">
        <v>44</v>
      </c>
      <c r="D466" s="74"/>
      <c r="E466" s="74"/>
      <c r="F466" s="75" t="s">
        <v>20</v>
      </c>
      <c r="G466" s="75">
        <v>1</v>
      </c>
      <c r="H466" s="75">
        <v>1</v>
      </c>
      <c r="I466" s="75">
        <v>8</v>
      </c>
      <c r="J466" s="22"/>
    </row>
    <row r="467" spans="1:26" ht="12.75" hidden="1" customHeight="1">
      <c r="A467" s="74"/>
      <c r="B467" s="74" t="s">
        <v>50</v>
      </c>
      <c r="C467" s="75" t="s">
        <v>95</v>
      </c>
      <c r="D467" s="74"/>
      <c r="E467" s="74"/>
      <c r="F467" s="75" t="s">
        <v>20</v>
      </c>
      <c r="G467" s="75">
        <v>1</v>
      </c>
      <c r="H467" s="75">
        <v>1</v>
      </c>
      <c r="I467" s="75">
        <v>8</v>
      </c>
      <c r="J467" s="22"/>
    </row>
    <row r="468" spans="1:26" ht="12.75" hidden="1" customHeight="1">
      <c r="A468" s="74"/>
      <c r="B468" s="74" t="s">
        <v>52</v>
      </c>
      <c r="C468" s="75" t="s">
        <v>53</v>
      </c>
      <c r="D468" s="74"/>
      <c r="E468" s="74"/>
      <c r="F468" s="75" t="s">
        <v>20</v>
      </c>
      <c r="G468" s="75">
        <v>1</v>
      </c>
      <c r="H468" s="75">
        <v>1</v>
      </c>
      <c r="I468" s="75">
        <v>8</v>
      </c>
      <c r="J468" s="22"/>
    </row>
    <row r="469" spans="1:26" ht="12.75" hidden="1" customHeight="1">
      <c r="A469" s="74"/>
      <c r="B469" s="74" t="s">
        <v>54</v>
      </c>
      <c r="C469" s="75" t="s">
        <v>95</v>
      </c>
      <c r="D469" s="74"/>
      <c r="E469" s="74"/>
      <c r="F469" s="75" t="s">
        <v>20</v>
      </c>
      <c r="G469" s="75">
        <v>2</v>
      </c>
      <c r="H469" s="75">
        <v>2</v>
      </c>
      <c r="I469" s="75">
        <v>8</v>
      </c>
      <c r="J469" s="22"/>
    </row>
    <row r="470" spans="1:26" ht="21" hidden="1" customHeight="1">
      <c r="A470" s="71">
        <v>2</v>
      </c>
      <c r="B470" s="72" t="s">
        <v>93</v>
      </c>
      <c r="C470" s="178" t="s">
        <v>491</v>
      </c>
      <c r="D470" s="73" t="s">
        <v>460</v>
      </c>
      <c r="E470" s="74"/>
      <c r="F470" s="71" t="s">
        <v>20</v>
      </c>
      <c r="G470" s="71">
        <v>1</v>
      </c>
      <c r="H470" s="75">
        <v>1</v>
      </c>
      <c r="I470" s="75">
        <v>8</v>
      </c>
      <c r="J470" s="22"/>
    </row>
    <row r="471" spans="1:26" ht="12.75" hidden="1" customHeight="1">
      <c r="A471" s="74"/>
      <c r="B471" s="74" t="s">
        <v>23</v>
      </c>
      <c r="C471" s="75" t="s">
        <v>24</v>
      </c>
      <c r="D471" s="74"/>
      <c r="E471" s="74"/>
      <c r="F471" s="75" t="s">
        <v>20</v>
      </c>
      <c r="G471" s="75">
        <v>1</v>
      </c>
      <c r="H471" s="75">
        <v>1</v>
      </c>
      <c r="I471" s="75">
        <v>8</v>
      </c>
      <c r="J471" s="22"/>
    </row>
    <row r="472" spans="1:26" ht="31.5" hidden="1" customHeight="1">
      <c r="A472" s="74"/>
      <c r="B472" s="74" t="s">
        <v>94</v>
      </c>
      <c r="C472" s="75" t="s">
        <v>44</v>
      </c>
      <c r="D472" s="74"/>
      <c r="E472" s="74"/>
      <c r="F472" s="75" t="s">
        <v>20</v>
      </c>
      <c r="G472" s="75">
        <v>1</v>
      </c>
      <c r="H472" s="75">
        <v>1</v>
      </c>
      <c r="I472" s="75">
        <v>8</v>
      </c>
      <c r="J472" s="23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hidden="1" customHeight="1">
      <c r="A473" s="74"/>
      <c r="B473" s="74" t="s">
        <v>50</v>
      </c>
      <c r="C473" s="75" t="s">
        <v>95</v>
      </c>
      <c r="D473" s="74"/>
      <c r="E473" s="74"/>
      <c r="F473" s="75" t="s">
        <v>20</v>
      </c>
      <c r="G473" s="75">
        <v>1</v>
      </c>
      <c r="H473" s="75">
        <v>1</v>
      </c>
      <c r="I473" s="75">
        <v>8</v>
      </c>
      <c r="J473" s="22"/>
    </row>
    <row r="474" spans="1:26" ht="28.5" hidden="1" customHeight="1">
      <c r="A474" s="74"/>
      <c r="B474" s="74" t="s">
        <v>52</v>
      </c>
      <c r="C474" s="75" t="s">
        <v>53</v>
      </c>
      <c r="D474" s="74"/>
      <c r="E474" s="74"/>
      <c r="F474" s="75" t="s">
        <v>20</v>
      </c>
      <c r="G474" s="75">
        <v>1</v>
      </c>
      <c r="H474" s="75">
        <v>1</v>
      </c>
      <c r="I474" s="75">
        <v>8</v>
      </c>
      <c r="J474" s="22"/>
    </row>
    <row r="475" spans="1:26" ht="18" hidden="1" customHeight="1">
      <c r="A475" s="74"/>
      <c r="B475" s="74" t="s">
        <v>54</v>
      </c>
      <c r="C475" s="75" t="s">
        <v>95</v>
      </c>
      <c r="D475" s="74"/>
      <c r="E475" s="74"/>
      <c r="F475" s="75" t="s">
        <v>20</v>
      </c>
      <c r="G475" s="75">
        <v>1</v>
      </c>
      <c r="H475" s="75">
        <v>1</v>
      </c>
      <c r="I475" s="75">
        <v>8</v>
      </c>
      <c r="J475" s="22"/>
    </row>
    <row r="476" spans="1:26" ht="12.75" hidden="1" customHeight="1">
      <c r="A476" s="71">
        <v>4</v>
      </c>
      <c r="B476" s="72" t="s">
        <v>93</v>
      </c>
      <c r="C476" s="71" t="s">
        <v>19</v>
      </c>
      <c r="D476" s="76" t="s">
        <v>461</v>
      </c>
      <c r="E476" s="74"/>
      <c r="F476" s="71" t="s">
        <v>20</v>
      </c>
      <c r="G476" s="71">
        <v>2</v>
      </c>
      <c r="H476" s="75">
        <v>2</v>
      </c>
      <c r="I476" s="75">
        <v>8</v>
      </c>
      <c r="J476" s="22"/>
    </row>
    <row r="477" spans="1:26" ht="12.75" hidden="1" customHeight="1">
      <c r="A477" s="74"/>
      <c r="B477" s="74" t="s">
        <v>94</v>
      </c>
      <c r="C477" s="75" t="s">
        <v>44</v>
      </c>
      <c r="D477" s="74"/>
      <c r="E477" s="74"/>
      <c r="F477" s="75" t="s">
        <v>20</v>
      </c>
      <c r="G477" s="75">
        <v>1</v>
      </c>
      <c r="H477" s="75">
        <v>2</v>
      </c>
      <c r="I477" s="75">
        <v>8</v>
      </c>
      <c r="J477" s="22"/>
    </row>
    <row r="478" spans="1:26" ht="12.75" hidden="1" customHeight="1">
      <c r="A478" s="71">
        <v>5</v>
      </c>
      <c r="B478" s="72" t="s">
        <v>93</v>
      </c>
      <c r="C478" s="71" t="s">
        <v>19</v>
      </c>
      <c r="D478" s="76" t="s">
        <v>462</v>
      </c>
      <c r="E478" s="74"/>
      <c r="F478" s="71" t="s">
        <v>20</v>
      </c>
      <c r="G478" s="71">
        <v>2</v>
      </c>
      <c r="H478" s="75">
        <v>2</v>
      </c>
      <c r="I478" s="75">
        <v>8</v>
      </c>
      <c r="J478" s="22"/>
    </row>
    <row r="479" spans="1:26" ht="39" hidden="1" customHeight="1">
      <c r="A479" s="74"/>
      <c r="B479" s="74" t="s">
        <v>96</v>
      </c>
      <c r="C479" s="75" t="s">
        <v>42</v>
      </c>
      <c r="D479" s="74"/>
      <c r="E479" s="74"/>
      <c r="F479" s="77" t="s">
        <v>20</v>
      </c>
      <c r="G479" s="77">
        <v>1</v>
      </c>
      <c r="H479" s="75">
        <v>2</v>
      </c>
      <c r="I479" s="75">
        <v>8</v>
      </c>
      <c r="J479" s="22"/>
    </row>
    <row r="480" spans="1:26" ht="12.75" hidden="1" customHeight="1">
      <c r="A480" s="74"/>
      <c r="B480" s="74" t="s">
        <v>94</v>
      </c>
      <c r="C480" s="75" t="s">
        <v>44</v>
      </c>
      <c r="D480" s="74"/>
      <c r="E480" s="74"/>
      <c r="F480" s="75" t="s">
        <v>20</v>
      </c>
      <c r="G480" s="75">
        <v>1</v>
      </c>
      <c r="H480" s="75">
        <v>2</v>
      </c>
      <c r="I480" s="75">
        <v>8</v>
      </c>
      <c r="J480" s="22"/>
    </row>
    <row r="481" spans="1:26" ht="12.75" hidden="1" customHeight="1">
      <c r="A481" s="74"/>
      <c r="B481" s="74" t="s">
        <v>50</v>
      </c>
      <c r="C481" s="75" t="s">
        <v>95</v>
      </c>
      <c r="D481" s="74"/>
      <c r="E481" s="74"/>
      <c r="F481" s="75" t="s">
        <v>20</v>
      </c>
      <c r="G481" s="75">
        <v>2</v>
      </c>
      <c r="H481" s="75">
        <v>4</v>
      </c>
      <c r="I481" s="75">
        <v>8</v>
      </c>
      <c r="J481" s="22"/>
    </row>
    <row r="482" spans="1:26" ht="12.75" hidden="1" customHeight="1">
      <c r="A482" s="74"/>
      <c r="B482" s="74" t="s">
        <v>52</v>
      </c>
      <c r="C482" s="75" t="s">
        <v>53</v>
      </c>
      <c r="D482" s="74"/>
      <c r="E482" s="74"/>
      <c r="F482" s="75" t="s">
        <v>20</v>
      </c>
      <c r="G482" s="75">
        <v>1</v>
      </c>
      <c r="H482" s="75">
        <v>2</v>
      </c>
      <c r="I482" s="75">
        <v>8</v>
      </c>
      <c r="J482" s="22"/>
    </row>
    <row r="483" spans="1:26" ht="12.75" hidden="1" customHeight="1">
      <c r="A483" s="71">
        <v>6</v>
      </c>
      <c r="B483" s="72" t="s">
        <v>93</v>
      </c>
      <c r="C483" s="71" t="s">
        <v>19</v>
      </c>
      <c r="D483" s="76" t="s">
        <v>463</v>
      </c>
      <c r="E483" s="74"/>
      <c r="F483" s="71" t="s">
        <v>20</v>
      </c>
      <c r="G483" s="71">
        <v>2</v>
      </c>
      <c r="H483" s="75">
        <v>2</v>
      </c>
      <c r="I483" s="75">
        <v>8</v>
      </c>
      <c r="J483" s="22"/>
    </row>
    <row r="484" spans="1:26" ht="39" hidden="1" customHeight="1">
      <c r="A484" s="74"/>
      <c r="B484" s="74" t="s">
        <v>96</v>
      </c>
      <c r="C484" s="75" t="s">
        <v>36</v>
      </c>
      <c r="D484" s="74"/>
      <c r="E484" s="74"/>
      <c r="F484" s="75" t="s">
        <v>20</v>
      </c>
      <c r="G484" s="75">
        <v>1</v>
      </c>
      <c r="H484" s="75">
        <v>2</v>
      </c>
      <c r="I484" s="75">
        <v>8</v>
      </c>
      <c r="J484" s="22"/>
    </row>
    <row r="485" spans="1:26" ht="12.75" hidden="1" customHeight="1">
      <c r="A485" s="74"/>
      <c r="B485" s="74" t="s">
        <v>94</v>
      </c>
      <c r="C485" s="75" t="s">
        <v>44</v>
      </c>
      <c r="D485" s="74"/>
      <c r="E485" s="74"/>
      <c r="F485" s="75" t="s">
        <v>20</v>
      </c>
      <c r="G485" s="75">
        <v>1</v>
      </c>
      <c r="H485" s="75">
        <v>2</v>
      </c>
      <c r="I485" s="75">
        <v>8</v>
      </c>
      <c r="J485" s="22"/>
    </row>
    <row r="486" spans="1:26" ht="12.75" hidden="1" customHeight="1">
      <c r="A486" s="74"/>
      <c r="B486" s="74" t="s">
        <v>50</v>
      </c>
      <c r="C486" s="75" t="s">
        <v>95</v>
      </c>
      <c r="D486" s="74"/>
      <c r="E486" s="74"/>
      <c r="F486" s="75" t="s">
        <v>20</v>
      </c>
      <c r="G486" s="75">
        <v>2</v>
      </c>
      <c r="H486" s="75">
        <v>4</v>
      </c>
      <c r="I486" s="75">
        <v>8</v>
      </c>
      <c r="J486" s="22"/>
    </row>
    <row r="487" spans="1:26" ht="12.75" hidden="1" customHeight="1">
      <c r="A487" s="74"/>
      <c r="B487" s="74" t="s">
        <v>52</v>
      </c>
      <c r="C487" s="75" t="s">
        <v>53</v>
      </c>
      <c r="D487" s="74"/>
      <c r="E487" s="74"/>
      <c r="F487" s="75" t="s">
        <v>20</v>
      </c>
      <c r="G487" s="75">
        <v>1</v>
      </c>
      <c r="H487" s="75">
        <v>2</v>
      </c>
      <c r="I487" s="75">
        <v>8</v>
      </c>
      <c r="J487" s="22"/>
    </row>
    <row r="488" spans="1:26" ht="12.75" hidden="1" customHeight="1">
      <c r="A488" s="71">
        <v>7</v>
      </c>
      <c r="B488" s="72" t="s">
        <v>93</v>
      </c>
      <c r="C488" s="71" t="s">
        <v>19</v>
      </c>
      <c r="D488" s="76" t="s">
        <v>464</v>
      </c>
      <c r="E488" s="74"/>
      <c r="F488" s="71" t="s">
        <v>20</v>
      </c>
      <c r="G488" s="71">
        <v>2</v>
      </c>
      <c r="H488" s="75">
        <v>2</v>
      </c>
      <c r="I488" s="75">
        <v>8</v>
      </c>
      <c r="J488" s="22"/>
    </row>
    <row r="489" spans="1:26" ht="17.25" hidden="1" customHeight="1">
      <c r="A489" s="74"/>
      <c r="B489" s="74" t="s">
        <v>96</v>
      </c>
      <c r="C489" s="75" t="s">
        <v>35</v>
      </c>
      <c r="D489" s="74"/>
      <c r="E489" s="74"/>
      <c r="F489" s="75" t="s">
        <v>20</v>
      </c>
      <c r="G489" s="75">
        <v>1</v>
      </c>
      <c r="H489" s="75">
        <v>2</v>
      </c>
      <c r="I489" s="75">
        <v>8</v>
      </c>
      <c r="J489" s="22"/>
    </row>
    <row r="490" spans="1:26" ht="12.75" hidden="1" customHeight="1">
      <c r="A490" s="74"/>
      <c r="B490" s="74" t="s">
        <v>94</v>
      </c>
      <c r="C490" s="75" t="s">
        <v>44</v>
      </c>
      <c r="D490" s="74"/>
      <c r="E490" s="74"/>
      <c r="F490" s="75" t="s">
        <v>20</v>
      </c>
      <c r="G490" s="75">
        <v>1</v>
      </c>
      <c r="H490" s="75">
        <v>2</v>
      </c>
      <c r="I490" s="75">
        <v>8</v>
      </c>
      <c r="J490" s="22"/>
    </row>
    <row r="491" spans="1:26" ht="12.75" hidden="1" customHeight="1">
      <c r="A491" s="74"/>
      <c r="B491" s="74" t="s">
        <v>50</v>
      </c>
      <c r="C491" s="75" t="s">
        <v>95</v>
      </c>
      <c r="D491" s="74"/>
      <c r="E491" s="74"/>
      <c r="F491" s="75" t="s">
        <v>20</v>
      </c>
      <c r="G491" s="75">
        <v>2</v>
      </c>
      <c r="H491" s="75">
        <v>4</v>
      </c>
      <c r="I491" s="75">
        <v>8</v>
      </c>
      <c r="J491" s="22"/>
    </row>
    <row r="492" spans="1:26" ht="12.75" hidden="1" customHeight="1">
      <c r="A492" s="74"/>
      <c r="B492" s="74" t="s">
        <v>52</v>
      </c>
      <c r="C492" s="75" t="s">
        <v>53</v>
      </c>
      <c r="D492" s="74"/>
      <c r="E492" s="74"/>
      <c r="F492" s="75" t="s">
        <v>20</v>
      </c>
      <c r="G492" s="75">
        <v>1</v>
      </c>
      <c r="H492" s="75">
        <v>2</v>
      </c>
      <c r="I492" s="75">
        <v>8</v>
      </c>
      <c r="J492" s="22"/>
    </row>
    <row r="493" spans="1:26" ht="12.75" hidden="1" customHeight="1">
      <c r="A493" s="71">
        <v>8</v>
      </c>
      <c r="B493" s="72" t="s">
        <v>93</v>
      </c>
      <c r="C493" s="71" t="s">
        <v>19</v>
      </c>
      <c r="D493" s="76" t="s">
        <v>465</v>
      </c>
      <c r="E493" s="74"/>
      <c r="F493" s="71" t="s">
        <v>20</v>
      </c>
      <c r="G493" s="71">
        <v>2</v>
      </c>
      <c r="H493" s="75">
        <v>2</v>
      </c>
      <c r="I493" s="75">
        <v>8</v>
      </c>
      <c r="J493" s="25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hidden="1" customHeight="1">
      <c r="A494" s="74"/>
      <c r="B494" s="74" t="s">
        <v>96</v>
      </c>
      <c r="C494" s="75" t="s">
        <v>38</v>
      </c>
      <c r="D494" s="74"/>
      <c r="E494" s="74"/>
      <c r="F494" s="75" t="s">
        <v>20</v>
      </c>
      <c r="G494" s="75">
        <v>1</v>
      </c>
      <c r="H494" s="75">
        <v>2</v>
      </c>
      <c r="I494" s="75">
        <v>8</v>
      </c>
      <c r="J494" s="22"/>
    </row>
    <row r="495" spans="1:26" ht="12.75" hidden="1" customHeight="1">
      <c r="A495" s="74"/>
      <c r="B495" s="74" t="s">
        <v>94</v>
      </c>
      <c r="C495" s="75" t="s">
        <v>44</v>
      </c>
      <c r="D495" s="74"/>
      <c r="E495" s="74"/>
      <c r="F495" s="75" t="s">
        <v>20</v>
      </c>
      <c r="G495" s="75">
        <v>1</v>
      </c>
      <c r="H495" s="75">
        <v>2</v>
      </c>
      <c r="I495" s="75">
        <v>8</v>
      </c>
      <c r="J495" s="22"/>
    </row>
    <row r="496" spans="1:26" ht="12.75" hidden="1" customHeight="1">
      <c r="A496" s="74"/>
      <c r="B496" s="74" t="s">
        <v>50</v>
      </c>
      <c r="C496" s="75" t="s">
        <v>95</v>
      </c>
      <c r="D496" s="74"/>
      <c r="E496" s="74"/>
      <c r="F496" s="75" t="s">
        <v>20</v>
      </c>
      <c r="G496" s="75">
        <v>2</v>
      </c>
      <c r="H496" s="75">
        <v>6</v>
      </c>
      <c r="I496" s="75">
        <v>8</v>
      </c>
      <c r="J496" s="22"/>
    </row>
    <row r="497" spans="1:10" ht="12.75" hidden="1" customHeight="1">
      <c r="A497" s="74"/>
      <c r="B497" s="74" t="s">
        <v>52</v>
      </c>
      <c r="C497" s="75" t="s">
        <v>53</v>
      </c>
      <c r="D497" s="74"/>
      <c r="E497" s="74"/>
      <c r="F497" s="75" t="s">
        <v>20</v>
      </c>
      <c r="G497" s="75">
        <v>1</v>
      </c>
      <c r="H497" s="75">
        <v>2</v>
      </c>
      <c r="I497" s="75">
        <v>8</v>
      </c>
      <c r="J497" s="22"/>
    </row>
    <row r="498" spans="1:10" ht="12.75" hidden="1" customHeight="1">
      <c r="A498" s="71">
        <v>9</v>
      </c>
      <c r="B498" s="74" t="s">
        <v>55</v>
      </c>
      <c r="C498" s="79" t="s">
        <v>51</v>
      </c>
      <c r="D498" s="74"/>
      <c r="E498" s="74"/>
      <c r="F498" s="75" t="s">
        <v>20</v>
      </c>
      <c r="G498" s="75">
        <v>18</v>
      </c>
      <c r="H498" s="75">
        <v>18</v>
      </c>
      <c r="I498" s="75">
        <v>8</v>
      </c>
      <c r="J498" s="22"/>
    </row>
    <row r="499" spans="1:10" ht="12.75" hidden="1" customHeight="1">
      <c r="A499" s="71">
        <v>10</v>
      </c>
      <c r="B499" s="80" t="s">
        <v>58</v>
      </c>
      <c r="C499" s="81" t="s">
        <v>59</v>
      </c>
      <c r="D499" s="74"/>
      <c r="E499" s="74"/>
      <c r="F499" s="75" t="s">
        <v>20</v>
      </c>
      <c r="G499" s="75">
        <v>13</v>
      </c>
      <c r="H499" s="75">
        <v>13</v>
      </c>
      <c r="I499" s="75">
        <v>8</v>
      </c>
      <c r="J499" s="22"/>
    </row>
    <row r="500" spans="1:10" ht="12.75" hidden="1" customHeight="1">
      <c r="A500" s="71">
        <v>11</v>
      </c>
      <c r="B500" s="80" t="s">
        <v>58</v>
      </c>
      <c r="C500" s="81" t="s">
        <v>60</v>
      </c>
      <c r="D500" s="74"/>
      <c r="E500" s="74"/>
      <c r="F500" s="75" t="s">
        <v>20</v>
      </c>
      <c r="G500" s="75">
        <v>3</v>
      </c>
      <c r="H500" s="75">
        <v>3</v>
      </c>
      <c r="I500" s="75">
        <v>8</v>
      </c>
      <c r="J500" s="22"/>
    </row>
    <row r="501" spans="1:10" ht="12.75" hidden="1" customHeight="1">
      <c r="A501" s="71">
        <v>12</v>
      </c>
      <c r="B501" s="80" t="s">
        <v>61</v>
      </c>
      <c r="C501" s="81" t="s">
        <v>62</v>
      </c>
      <c r="D501" s="74"/>
      <c r="E501" s="74"/>
      <c r="F501" s="75" t="s">
        <v>20</v>
      </c>
      <c r="G501" s="75">
        <v>38</v>
      </c>
      <c r="H501" s="75">
        <v>38</v>
      </c>
      <c r="I501" s="75">
        <v>8</v>
      </c>
      <c r="J501" s="22"/>
    </row>
    <row r="502" spans="1:10" ht="12.75" hidden="1" customHeight="1">
      <c r="A502" s="71">
        <v>13</v>
      </c>
      <c r="B502" s="80" t="s">
        <v>63</v>
      </c>
      <c r="C502" s="81" t="s">
        <v>64</v>
      </c>
      <c r="D502" s="74"/>
      <c r="E502" s="74"/>
      <c r="F502" s="75" t="s">
        <v>20</v>
      </c>
      <c r="G502" s="75">
        <v>11</v>
      </c>
      <c r="H502" s="75">
        <v>11</v>
      </c>
      <c r="I502" s="75">
        <v>8</v>
      </c>
      <c r="J502" s="22"/>
    </row>
    <row r="503" spans="1:10" ht="12.75" hidden="1" customHeight="1">
      <c r="A503" s="71">
        <v>14</v>
      </c>
      <c r="B503" s="80" t="s">
        <v>97</v>
      </c>
      <c r="C503" s="81" t="s">
        <v>66</v>
      </c>
      <c r="D503" s="74"/>
      <c r="E503" s="74"/>
      <c r="F503" s="75" t="s">
        <v>20</v>
      </c>
      <c r="G503" s="75">
        <v>43</v>
      </c>
      <c r="H503" s="75">
        <v>43</v>
      </c>
      <c r="I503" s="75">
        <v>8</v>
      </c>
      <c r="J503" s="22"/>
    </row>
    <row r="504" spans="1:10" ht="12.75" hidden="1" customHeight="1">
      <c r="A504" s="71">
        <v>15</v>
      </c>
      <c r="B504" s="74" t="s">
        <v>67</v>
      </c>
      <c r="C504" s="74"/>
      <c r="D504" s="74"/>
      <c r="E504" s="74"/>
      <c r="F504" s="75" t="s">
        <v>20</v>
      </c>
      <c r="G504" s="75">
        <v>28</v>
      </c>
      <c r="H504" s="75">
        <v>28</v>
      </c>
      <c r="I504" s="75">
        <v>8</v>
      </c>
      <c r="J504" s="22"/>
    </row>
    <row r="505" spans="1:10" ht="12.75" hidden="1" customHeight="1">
      <c r="A505" s="70" t="s">
        <v>88</v>
      </c>
      <c r="B505" s="70" t="s">
        <v>14</v>
      </c>
      <c r="C505" s="70" t="s">
        <v>15</v>
      </c>
      <c r="D505" s="70" t="s">
        <v>89</v>
      </c>
      <c r="E505" s="70" t="s">
        <v>90</v>
      </c>
      <c r="F505" s="70" t="s">
        <v>16</v>
      </c>
      <c r="G505" s="70" t="s">
        <v>91</v>
      </c>
      <c r="H505" s="70" t="s">
        <v>92</v>
      </c>
      <c r="I505" s="70" t="s">
        <v>74</v>
      </c>
      <c r="J505" s="22"/>
    </row>
    <row r="506" spans="1:10" ht="12.75" hidden="1" customHeight="1">
      <c r="A506" s="71">
        <v>1</v>
      </c>
      <c r="B506" s="72" t="s">
        <v>93</v>
      </c>
      <c r="C506" s="71" t="s">
        <v>19</v>
      </c>
      <c r="D506" s="73" t="s">
        <v>466</v>
      </c>
      <c r="E506" s="74"/>
      <c r="F506" s="71" t="s">
        <v>20</v>
      </c>
      <c r="G506" s="71">
        <v>1</v>
      </c>
      <c r="H506" s="75">
        <v>1</v>
      </c>
      <c r="I506" s="75">
        <v>9</v>
      </c>
      <c r="J506" s="22"/>
    </row>
    <row r="507" spans="1:10" ht="12.75" hidden="1" customHeight="1">
      <c r="A507" s="74"/>
      <c r="B507" s="74" t="s">
        <v>23</v>
      </c>
      <c r="C507" s="75" t="s">
        <v>27</v>
      </c>
      <c r="D507" s="74"/>
      <c r="E507" s="74"/>
      <c r="F507" s="75" t="s">
        <v>20</v>
      </c>
      <c r="G507" s="75">
        <v>1</v>
      </c>
      <c r="H507" s="75">
        <v>1</v>
      </c>
      <c r="I507" s="75">
        <v>9</v>
      </c>
      <c r="J507" s="22"/>
    </row>
    <row r="508" spans="1:10" ht="12.75" hidden="1" customHeight="1">
      <c r="A508" s="74"/>
      <c r="B508" s="74" t="s">
        <v>23</v>
      </c>
      <c r="C508" s="75" t="s">
        <v>29</v>
      </c>
      <c r="D508" s="74"/>
      <c r="E508" s="74"/>
      <c r="F508" s="75" t="s">
        <v>20</v>
      </c>
      <c r="G508" s="75">
        <v>1</v>
      </c>
      <c r="H508" s="75">
        <v>1</v>
      </c>
      <c r="I508" s="75">
        <v>9</v>
      </c>
      <c r="J508" s="22"/>
    </row>
    <row r="509" spans="1:10" ht="12.75" hidden="1" customHeight="1">
      <c r="A509" s="74"/>
      <c r="B509" s="74" t="s">
        <v>23</v>
      </c>
      <c r="C509" s="75" t="s">
        <v>32</v>
      </c>
      <c r="D509" s="74"/>
      <c r="E509" s="74"/>
      <c r="F509" s="75" t="s">
        <v>20</v>
      </c>
      <c r="G509" s="75">
        <v>1</v>
      </c>
      <c r="H509" s="75">
        <v>1</v>
      </c>
      <c r="I509" s="75">
        <v>9</v>
      </c>
      <c r="J509" s="22"/>
    </row>
    <row r="510" spans="1:10" ht="12.75" hidden="1" customHeight="1">
      <c r="A510" s="74"/>
      <c r="B510" s="74" t="s">
        <v>94</v>
      </c>
      <c r="C510" s="75" t="s">
        <v>44</v>
      </c>
      <c r="D510" s="74"/>
      <c r="E510" s="74"/>
      <c r="F510" s="75" t="s">
        <v>20</v>
      </c>
      <c r="G510" s="75">
        <v>1</v>
      </c>
      <c r="H510" s="75">
        <v>1</v>
      </c>
      <c r="I510" s="75">
        <v>9</v>
      </c>
      <c r="J510" s="22"/>
    </row>
    <row r="511" spans="1:10" ht="12.75" hidden="1" customHeight="1">
      <c r="A511" s="74"/>
      <c r="B511" s="74" t="s">
        <v>50</v>
      </c>
      <c r="C511" s="75" t="s">
        <v>95</v>
      </c>
      <c r="D511" s="74"/>
      <c r="E511" s="74"/>
      <c r="F511" s="75" t="s">
        <v>20</v>
      </c>
      <c r="G511" s="75">
        <v>3</v>
      </c>
      <c r="H511" s="75">
        <v>3</v>
      </c>
      <c r="I511" s="75">
        <v>9</v>
      </c>
      <c r="J511" s="22"/>
    </row>
    <row r="512" spans="1:10" ht="12.75" hidden="1" customHeight="1">
      <c r="A512" s="74"/>
      <c r="B512" s="74" t="s">
        <v>52</v>
      </c>
      <c r="C512" s="75" t="s">
        <v>53</v>
      </c>
      <c r="D512" s="74"/>
      <c r="E512" s="74"/>
      <c r="F512" s="75" t="s">
        <v>20</v>
      </c>
      <c r="G512" s="75">
        <v>1</v>
      </c>
      <c r="H512" s="75">
        <v>1</v>
      </c>
      <c r="I512" s="75">
        <v>9</v>
      </c>
      <c r="J512" s="22"/>
    </row>
    <row r="513" spans="1:10" ht="12.75" hidden="1" customHeight="1">
      <c r="A513" s="74"/>
      <c r="B513" s="74" t="s">
        <v>54</v>
      </c>
      <c r="C513" s="75" t="s">
        <v>95</v>
      </c>
      <c r="D513" s="74"/>
      <c r="E513" s="74"/>
      <c r="F513" s="75" t="s">
        <v>20</v>
      </c>
      <c r="G513" s="75">
        <v>3</v>
      </c>
      <c r="H513" s="75">
        <v>3</v>
      </c>
      <c r="I513" s="75">
        <v>9</v>
      </c>
      <c r="J513" s="22"/>
    </row>
    <row r="514" spans="1:10" ht="12.75" hidden="1" customHeight="1">
      <c r="A514" s="71">
        <v>2</v>
      </c>
      <c r="B514" s="72" t="s">
        <v>93</v>
      </c>
      <c r="C514" s="71" t="s">
        <v>19</v>
      </c>
      <c r="D514" s="73" t="s">
        <v>467</v>
      </c>
      <c r="E514" s="74"/>
      <c r="F514" s="71" t="s">
        <v>20</v>
      </c>
      <c r="G514" s="71">
        <v>1</v>
      </c>
      <c r="H514" s="75">
        <v>1</v>
      </c>
      <c r="I514" s="75">
        <v>9</v>
      </c>
      <c r="J514" s="22"/>
    </row>
    <row r="515" spans="1:10" ht="12.75" hidden="1" customHeight="1">
      <c r="A515" s="74"/>
      <c r="B515" s="74" t="s">
        <v>23</v>
      </c>
      <c r="C515" s="75" t="s">
        <v>32</v>
      </c>
      <c r="D515" s="74"/>
      <c r="E515" s="74"/>
      <c r="F515" s="75" t="s">
        <v>20</v>
      </c>
      <c r="G515" s="75">
        <v>2</v>
      </c>
      <c r="H515" s="75">
        <v>2</v>
      </c>
      <c r="I515" s="75">
        <v>9</v>
      </c>
      <c r="J515" s="22"/>
    </row>
    <row r="516" spans="1:10" ht="12.75" hidden="1" customHeight="1">
      <c r="A516" s="74"/>
      <c r="B516" s="74" t="s">
        <v>94</v>
      </c>
      <c r="C516" s="75" t="s">
        <v>44</v>
      </c>
      <c r="D516" s="74"/>
      <c r="E516" s="74"/>
      <c r="F516" s="75" t="s">
        <v>20</v>
      </c>
      <c r="G516" s="75">
        <v>1</v>
      </c>
      <c r="H516" s="75">
        <v>1</v>
      </c>
      <c r="I516" s="75">
        <v>9</v>
      </c>
      <c r="J516" s="22"/>
    </row>
    <row r="517" spans="1:10" ht="12.75" hidden="1" customHeight="1">
      <c r="A517" s="74"/>
      <c r="B517" s="74" t="s">
        <v>50</v>
      </c>
      <c r="C517" s="75" t="s">
        <v>95</v>
      </c>
      <c r="D517" s="74"/>
      <c r="E517" s="74"/>
      <c r="F517" s="75" t="s">
        <v>20</v>
      </c>
      <c r="G517" s="75">
        <v>3</v>
      </c>
      <c r="H517" s="75">
        <v>3</v>
      </c>
      <c r="I517" s="75">
        <v>9</v>
      </c>
      <c r="J517" s="22"/>
    </row>
    <row r="518" spans="1:10" ht="12.75" hidden="1" customHeight="1">
      <c r="A518" s="74"/>
      <c r="B518" s="74" t="s">
        <v>52</v>
      </c>
      <c r="C518" s="75" t="s">
        <v>53</v>
      </c>
      <c r="D518" s="74"/>
      <c r="E518" s="74"/>
      <c r="F518" s="75" t="s">
        <v>20</v>
      </c>
      <c r="G518" s="75">
        <v>1</v>
      </c>
      <c r="H518" s="75">
        <v>1</v>
      </c>
      <c r="I518" s="75">
        <v>9</v>
      </c>
      <c r="J518" s="22"/>
    </row>
    <row r="519" spans="1:10" ht="12.75" hidden="1" customHeight="1">
      <c r="A519" s="74"/>
      <c r="B519" s="74" t="s">
        <v>54</v>
      </c>
      <c r="C519" s="75" t="s">
        <v>95</v>
      </c>
      <c r="D519" s="74"/>
      <c r="E519" s="74"/>
      <c r="F519" s="75" t="s">
        <v>20</v>
      </c>
      <c r="G519" s="75">
        <v>2</v>
      </c>
      <c r="H519" s="75">
        <v>2</v>
      </c>
      <c r="I519" s="75">
        <v>9</v>
      </c>
      <c r="J519" s="22"/>
    </row>
    <row r="520" spans="1:10" ht="12.75" hidden="1" customHeight="1">
      <c r="A520" s="71">
        <v>3</v>
      </c>
      <c r="B520" s="72" t="s">
        <v>93</v>
      </c>
      <c r="C520" s="71" t="s">
        <v>19</v>
      </c>
      <c r="D520" s="73" t="s">
        <v>468</v>
      </c>
      <c r="E520" s="74"/>
      <c r="F520" s="71" t="s">
        <v>20</v>
      </c>
      <c r="G520" s="71">
        <v>1</v>
      </c>
      <c r="H520" s="75">
        <v>1</v>
      </c>
      <c r="I520" s="75">
        <v>9</v>
      </c>
      <c r="J520" s="22"/>
    </row>
    <row r="521" spans="1:10" ht="12.75" hidden="1" customHeight="1">
      <c r="A521" s="74"/>
      <c r="B521" s="74" t="s">
        <v>23</v>
      </c>
      <c r="C521" s="75" t="s">
        <v>32</v>
      </c>
      <c r="D521" s="74"/>
      <c r="E521" s="74"/>
      <c r="F521" s="75" t="s">
        <v>20</v>
      </c>
      <c r="G521" s="75">
        <v>3</v>
      </c>
      <c r="H521" s="75">
        <v>3</v>
      </c>
      <c r="I521" s="75">
        <v>9</v>
      </c>
      <c r="J521" s="22"/>
    </row>
    <row r="522" spans="1:10" ht="12.75" hidden="1" customHeight="1">
      <c r="A522" s="74"/>
      <c r="B522" s="74" t="s">
        <v>94</v>
      </c>
      <c r="C522" s="75" t="s">
        <v>44</v>
      </c>
      <c r="D522" s="74"/>
      <c r="E522" s="74"/>
      <c r="F522" s="75" t="s">
        <v>20</v>
      </c>
      <c r="G522" s="75">
        <v>1</v>
      </c>
      <c r="H522" s="75">
        <v>1</v>
      </c>
      <c r="I522" s="75">
        <v>9</v>
      </c>
      <c r="J522" s="22"/>
    </row>
    <row r="523" spans="1:10" ht="12.75" hidden="1" customHeight="1">
      <c r="A523" s="74"/>
      <c r="B523" s="74" t="s">
        <v>50</v>
      </c>
      <c r="C523" s="75" t="s">
        <v>95</v>
      </c>
      <c r="D523" s="74"/>
      <c r="E523" s="74"/>
      <c r="F523" s="75" t="s">
        <v>20</v>
      </c>
      <c r="G523" s="75">
        <v>3</v>
      </c>
      <c r="H523" s="75">
        <v>3</v>
      </c>
      <c r="I523" s="75">
        <v>9</v>
      </c>
      <c r="J523" s="22"/>
    </row>
    <row r="524" spans="1:10" ht="12.75" hidden="1" customHeight="1">
      <c r="A524" s="74"/>
      <c r="B524" s="74" t="s">
        <v>52</v>
      </c>
      <c r="C524" s="75" t="s">
        <v>53</v>
      </c>
      <c r="D524" s="74"/>
      <c r="E524" s="74"/>
      <c r="F524" s="75" t="s">
        <v>20</v>
      </c>
      <c r="G524" s="75">
        <v>1</v>
      </c>
      <c r="H524" s="75">
        <v>1</v>
      </c>
      <c r="I524" s="75">
        <v>9</v>
      </c>
      <c r="J524" s="22"/>
    </row>
    <row r="525" spans="1:10" ht="12.75" hidden="1" customHeight="1">
      <c r="A525" s="74"/>
      <c r="B525" s="74" t="s">
        <v>54</v>
      </c>
      <c r="C525" s="75" t="s">
        <v>95</v>
      </c>
      <c r="D525" s="74"/>
      <c r="E525" s="74"/>
      <c r="F525" s="75" t="s">
        <v>20</v>
      </c>
      <c r="G525" s="75">
        <v>2</v>
      </c>
      <c r="H525" s="75">
        <v>2</v>
      </c>
      <c r="I525" s="75">
        <v>9</v>
      </c>
      <c r="J525" s="22"/>
    </row>
    <row r="526" spans="1:10" ht="12.75" hidden="1" customHeight="1">
      <c r="A526" s="71">
        <v>4</v>
      </c>
      <c r="B526" s="72" t="s">
        <v>93</v>
      </c>
      <c r="C526" s="71" t="s">
        <v>19</v>
      </c>
      <c r="D526" s="76" t="s">
        <v>469</v>
      </c>
      <c r="E526" s="74"/>
      <c r="F526" s="71" t="s">
        <v>20</v>
      </c>
      <c r="G526" s="71">
        <v>4</v>
      </c>
      <c r="H526" s="75">
        <v>4</v>
      </c>
      <c r="I526" s="75">
        <v>9</v>
      </c>
      <c r="J526" s="22"/>
    </row>
    <row r="527" spans="1:10" ht="12.75" hidden="1" customHeight="1">
      <c r="A527" s="74"/>
      <c r="B527" s="74" t="s">
        <v>94</v>
      </c>
      <c r="C527" s="75" t="s">
        <v>44</v>
      </c>
      <c r="D527" s="74"/>
      <c r="E527" s="74"/>
      <c r="F527" s="75" t="s">
        <v>20</v>
      </c>
      <c r="G527" s="75">
        <v>1</v>
      </c>
      <c r="H527" s="75">
        <v>4</v>
      </c>
      <c r="I527" s="75">
        <v>9</v>
      </c>
      <c r="J527" s="22"/>
    </row>
    <row r="528" spans="1:10" ht="12.75" hidden="1" customHeight="1">
      <c r="A528" s="71">
        <v>5</v>
      </c>
      <c r="B528" s="72" t="s">
        <v>93</v>
      </c>
      <c r="C528" s="71" t="s">
        <v>19</v>
      </c>
      <c r="D528" s="78" t="s">
        <v>470</v>
      </c>
      <c r="E528" s="74"/>
      <c r="F528" s="71" t="s">
        <v>20</v>
      </c>
      <c r="G528" s="71">
        <v>1</v>
      </c>
      <c r="H528" s="75">
        <v>1</v>
      </c>
      <c r="I528" s="75">
        <v>9</v>
      </c>
      <c r="J528" s="22"/>
    </row>
    <row r="529" spans="1:10" ht="12.75" hidden="1" customHeight="1">
      <c r="A529" s="74"/>
      <c r="B529" s="74" t="s">
        <v>96</v>
      </c>
      <c r="C529" s="75" t="s">
        <v>42</v>
      </c>
      <c r="D529" s="74"/>
      <c r="E529" s="74"/>
      <c r="F529" s="77" t="s">
        <v>20</v>
      </c>
      <c r="G529" s="77">
        <v>1</v>
      </c>
      <c r="H529" s="75">
        <v>1</v>
      </c>
      <c r="I529" s="75">
        <v>9</v>
      </c>
      <c r="J529" s="22"/>
    </row>
    <row r="530" spans="1:10" ht="12.75" hidden="1" customHeight="1">
      <c r="A530" s="74"/>
      <c r="B530" s="74" t="s">
        <v>94</v>
      </c>
      <c r="C530" s="75" t="s">
        <v>44</v>
      </c>
      <c r="D530" s="74"/>
      <c r="E530" s="74"/>
      <c r="F530" s="75" t="s">
        <v>20</v>
      </c>
      <c r="G530" s="75">
        <v>1</v>
      </c>
      <c r="H530" s="75">
        <v>1</v>
      </c>
      <c r="I530" s="75">
        <v>9</v>
      </c>
      <c r="J530" s="22"/>
    </row>
    <row r="531" spans="1:10" ht="12.75" hidden="1" customHeight="1">
      <c r="A531" s="74"/>
      <c r="B531" s="74" t="s">
        <v>50</v>
      </c>
      <c r="C531" s="75" t="s">
        <v>95</v>
      </c>
      <c r="D531" s="74"/>
      <c r="E531" s="74"/>
      <c r="F531" s="75" t="s">
        <v>20</v>
      </c>
      <c r="G531" s="75">
        <v>2</v>
      </c>
      <c r="H531" s="75">
        <v>2</v>
      </c>
      <c r="I531" s="75">
        <v>9</v>
      </c>
      <c r="J531" s="22"/>
    </row>
    <row r="532" spans="1:10" ht="12.75" hidden="1" customHeight="1">
      <c r="A532" s="74"/>
      <c r="B532" s="74" t="s">
        <v>52</v>
      </c>
      <c r="C532" s="75" t="s">
        <v>53</v>
      </c>
      <c r="D532" s="74"/>
      <c r="E532" s="74"/>
      <c r="F532" s="75" t="s">
        <v>20</v>
      </c>
      <c r="G532" s="75">
        <v>1</v>
      </c>
      <c r="H532" s="75">
        <v>1</v>
      </c>
      <c r="I532" s="75">
        <v>9</v>
      </c>
      <c r="J532" s="22"/>
    </row>
    <row r="533" spans="1:10" ht="12.75" hidden="1" customHeight="1">
      <c r="A533" s="71">
        <v>7</v>
      </c>
      <c r="B533" s="72" t="s">
        <v>93</v>
      </c>
      <c r="C533" s="71" t="s">
        <v>19</v>
      </c>
      <c r="D533" s="76" t="s">
        <v>471</v>
      </c>
      <c r="E533" s="74"/>
      <c r="F533" s="71" t="s">
        <v>20</v>
      </c>
      <c r="G533" s="71">
        <v>2</v>
      </c>
      <c r="H533" s="75">
        <v>2</v>
      </c>
      <c r="I533" s="75">
        <v>9</v>
      </c>
      <c r="J533" s="22"/>
    </row>
    <row r="534" spans="1:10" ht="12.75" hidden="1" customHeight="1">
      <c r="A534" s="74"/>
      <c r="B534" s="74" t="s">
        <v>96</v>
      </c>
      <c r="C534" s="75" t="s">
        <v>35</v>
      </c>
      <c r="D534" s="74"/>
      <c r="E534" s="74"/>
      <c r="F534" s="75" t="s">
        <v>20</v>
      </c>
      <c r="G534" s="75">
        <v>1</v>
      </c>
      <c r="H534" s="75">
        <v>2</v>
      </c>
      <c r="I534" s="75">
        <v>9</v>
      </c>
      <c r="J534" s="22"/>
    </row>
    <row r="535" spans="1:10" ht="12.75" hidden="1" customHeight="1">
      <c r="A535" s="74"/>
      <c r="B535" s="74" t="s">
        <v>94</v>
      </c>
      <c r="C535" s="75" t="s">
        <v>44</v>
      </c>
      <c r="D535" s="74"/>
      <c r="E535" s="74"/>
      <c r="F535" s="75" t="s">
        <v>20</v>
      </c>
      <c r="G535" s="75">
        <v>1</v>
      </c>
      <c r="H535" s="75">
        <v>2</v>
      </c>
      <c r="I535" s="75">
        <v>9</v>
      </c>
      <c r="J535" s="22"/>
    </row>
    <row r="536" spans="1:10" ht="12.75" hidden="1" customHeight="1">
      <c r="A536" s="74"/>
      <c r="B536" s="74" t="s">
        <v>50</v>
      </c>
      <c r="C536" s="75" t="s">
        <v>95</v>
      </c>
      <c r="D536" s="74"/>
      <c r="E536" s="74"/>
      <c r="F536" s="75" t="s">
        <v>20</v>
      </c>
      <c r="G536" s="75">
        <v>2</v>
      </c>
      <c r="H536" s="75">
        <v>4</v>
      </c>
      <c r="I536" s="75">
        <v>9</v>
      </c>
      <c r="J536" s="22"/>
    </row>
    <row r="537" spans="1:10" ht="12.75" hidden="1" customHeight="1">
      <c r="A537" s="74"/>
      <c r="B537" s="74" t="s">
        <v>52</v>
      </c>
      <c r="C537" s="75" t="s">
        <v>53</v>
      </c>
      <c r="D537" s="74"/>
      <c r="E537" s="74"/>
      <c r="F537" s="75" t="s">
        <v>20</v>
      </c>
      <c r="G537" s="75">
        <v>1</v>
      </c>
      <c r="H537" s="75">
        <v>2</v>
      </c>
      <c r="I537" s="75">
        <v>9</v>
      </c>
      <c r="J537" s="22"/>
    </row>
    <row r="538" spans="1:10" ht="12.75" hidden="1" customHeight="1">
      <c r="A538" s="71">
        <v>8</v>
      </c>
      <c r="B538" s="74" t="s">
        <v>55</v>
      </c>
      <c r="C538" s="79" t="s">
        <v>51</v>
      </c>
      <c r="D538" s="74"/>
      <c r="E538" s="74"/>
      <c r="F538" s="75" t="s">
        <v>20</v>
      </c>
      <c r="G538" s="75">
        <v>17</v>
      </c>
      <c r="H538" s="75">
        <v>17</v>
      </c>
      <c r="I538" s="75">
        <v>9</v>
      </c>
      <c r="J538" s="22"/>
    </row>
    <row r="539" spans="1:10" ht="12.75" hidden="1" customHeight="1">
      <c r="A539" s="71">
        <v>9</v>
      </c>
      <c r="B539" s="80" t="s">
        <v>58</v>
      </c>
      <c r="C539" s="81" t="s">
        <v>59</v>
      </c>
      <c r="D539" s="74"/>
      <c r="E539" s="74"/>
      <c r="F539" s="75" t="s">
        <v>20</v>
      </c>
      <c r="G539" s="75">
        <v>12</v>
      </c>
      <c r="H539" s="75">
        <v>12</v>
      </c>
      <c r="I539" s="75">
        <v>9</v>
      </c>
      <c r="J539" s="22"/>
    </row>
    <row r="540" spans="1:10" ht="18.75" hidden="1" customHeight="1">
      <c r="A540" s="71">
        <v>10</v>
      </c>
      <c r="B540" s="80" t="s">
        <v>58</v>
      </c>
      <c r="C540" s="81" t="s">
        <v>60</v>
      </c>
      <c r="D540" s="74"/>
      <c r="E540" s="74"/>
      <c r="F540" s="75" t="s">
        <v>20</v>
      </c>
      <c r="G540" s="75">
        <v>2</v>
      </c>
      <c r="H540" s="75">
        <v>2</v>
      </c>
      <c r="I540" s="75">
        <v>9</v>
      </c>
      <c r="J540" s="22"/>
    </row>
    <row r="541" spans="1:10" ht="12.75" hidden="1" customHeight="1">
      <c r="A541" s="71">
        <v>11</v>
      </c>
      <c r="B541" s="80" t="s">
        <v>61</v>
      </c>
      <c r="C541" s="81" t="s">
        <v>62</v>
      </c>
      <c r="D541" s="74"/>
      <c r="E541" s="74"/>
      <c r="F541" s="75" t="s">
        <v>20</v>
      </c>
      <c r="G541" s="75">
        <v>32</v>
      </c>
      <c r="H541" s="75">
        <v>32</v>
      </c>
      <c r="I541" s="75">
        <v>9</v>
      </c>
      <c r="J541" s="22"/>
    </row>
    <row r="542" spans="1:10" ht="12.75" hidden="1" customHeight="1">
      <c r="A542" s="71">
        <v>12</v>
      </c>
      <c r="B542" s="80" t="s">
        <v>63</v>
      </c>
      <c r="C542" s="81" t="s">
        <v>64</v>
      </c>
      <c r="D542" s="74"/>
      <c r="E542" s="74"/>
      <c r="F542" s="75" t="s">
        <v>20</v>
      </c>
      <c r="G542" s="75">
        <v>10</v>
      </c>
      <c r="H542" s="75">
        <v>10</v>
      </c>
      <c r="I542" s="75">
        <v>9</v>
      </c>
      <c r="J542" s="22"/>
    </row>
    <row r="543" spans="1:10" ht="12.75" hidden="1" customHeight="1">
      <c r="A543" s="71">
        <v>13</v>
      </c>
      <c r="B543" s="80" t="s">
        <v>97</v>
      </c>
      <c r="C543" s="81" t="s">
        <v>66</v>
      </c>
      <c r="D543" s="74"/>
      <c r="E543" s="74"/>
      <c r="F543" s="75" t="s">
        <v>20</v>
      </c>
      <c r="G543" s="75">
        <v>36</v>
      </c>
      <c r="H543" s="75">
        <v>36</v>
      </c>
      <c r="I543" s="75">
        <v>9</v>
      </c>
      <c r="J543" s="22"/>
    </row>
    <row r="544" spans="1:10" ht="12.75" hidden="1" customHeight="1">
      <c r="A544" s="71">
        <v>14</v>
      </c>
      <c r="B544" s="74" t="s">
        <v>67</v>
      </c>
      <c r="C544" s="74"/>
      <c r="D544" s="74"/>
      <c r="E544" s="74"/>
      <c r="F544" s="75" t="s">
        <v>20</v>
      </c>
      <c r="G544" s="75">
        <v>25</v>
      </c>
      <c r="H544" s="75">
        <v>25</v>
      </c>
      <c r="I544" s="75">
        <v>9</v>
      </c>
      <c r="J544" s="22"/>
    </row>
    <row r="545" spans="1:10" ht="12.75" hidden="1" customHeight="1">
      <c r="A545" s="70" t="s">
        <v>88</v>
      </c>
      <c r="B545" s="70" t="s">
        <v>14</v>
      </c>
      <c r="C545" s="70" t="s">
        <v>15</v>
      </c>
      <c r="D545" s="70" t="s">
        <v>89</v>
      </c>
      <c r="E545" s="70" t="s">
        <v>90</v>
      </c>
      <c r="F545" s="70" t="s">
        <v>16</v>
      </c>
      <c r="G545" s="70" t="s">
        <v>91</v>
      </c>
      <c r="H545" s="70" t="s">
        <v>92</v>
      </c>
      <c r="I545" s="70" t="s">
        <v>74</v>
      </c>
      <c r="J545" s="22"/>
    </row>
    <row r="546" spans="1:10" ht="12.75" hidden="1" customHeight="1">
      <c r="A546" s="71">
        <v>1</v>
      </c>
      <c r="B546" s="72" t="s">
        <v>93</v>
      </c>
      <c r="C546" s="71" t="s">
        <v>19</v>
      </c>
      <c r="D546" s="73" t="s">
        <v>472</v>
      </c>
      <c r="E546" s="74"/>
      <c r="F546" s="71" t="s">
        <v>20</v>
      </c>
      <c r="G546" s="71">
        <v>1</v>
      </c>
      <c r="H546" s="75">
        <v>1</v>
      </c>
      <c r="I546" s="75">
        <v>10</v>
      </c>
      <c r="J546" s="22"/>
    </row>
    <row r="547" spans="1:10" ht="12.75" hidden="1" customHeight="1">
      <c r="A547" s="74"/>
      <c r="B547" s="74" t="s">
        <v>23</v>
      </c>
      <c r="C547" s="75" t="s">
        <v>32</v>
      </c>
      <c r="D547" s="74"/>
      <c r="E547" s="74"/>
      <c r="F547" s="75" t="s">
        <v>20</v>
      </c>
      <c r="G547" s="75">
        <v>2</v>
      </c>
      <c r="H547" s="75">
        <v>2</v>
      </c>
      <c r="I547" s="75">
        <v>10</v>
      </c>
      <c r="J547" s="22"/>
    </row>
    <row r="548" spans="1:10" ht="12.75" hidden="1" customHeight="1">
      <c r="A548" s="74"/>
      <c r="B548" s="74" t="s">
        <v>23</v>
      </c>
      <c r="C548" s="75" t="s">
        <v>30</v>
      </c>
      <c r="D548" s="74"/>
      <c r="E548" s="74"/>
      <c r="F548" s="75" t="s">
        <v>20</v>
      </c>
      <c r="G548" s="75">
        <v>1</v>
      </c>
      <c r="H548" s="75">
        <v>1</v>
      </c>
      <c r="I548" s="75">
        <v>10</v>
      </c>
      <c r="J548" s="22"/>
    </row>
    <row r="549" spans="1:10" ht="12.75" hidden="1" customHeight="1">
      <c r="A549" s="74"/>
      <c r="B549" s="74" t="s">
        <v>94</v>
      </c>
      <c r="C549" s="75" t="s">
        <v>44</v>
      </c>
      <c r="D549" s="74"/>
      <c r="E549" s="74"/>
      <c r="F549" s="75" t="s">
        <v>20</v>
      </c>
      <c r="G549" s="75">
        <v>1</v>
      </c>
      <c r="H549" s="75">
        <v>1</v>
      </c>
      <c r="I549" s="75">
        <v>10</v>
      </c>
      <c r="J549" s="22"/>
    </row>
    <row r="550" spans="1:10" ht="12.75" hidden="1" customHeight="1">
      <c r="A550" s="74"/>
      <c r="B550" s="74" t="s">
        <v>50</v>
      </c>
      <c r="C550" s="75" t="s">
        <v>95</v>
      </c>
      <c r="D550" s="74"/>
      <c r="E550" s="74"/>
      <c r="F550" s="75" t="s">
        <v>20</v>
      </c>
      <c r="G550" s="75">
        <v>2</v>
      </c>
      <c r="H550" s="75">
        <v>2</v>
      </c>
      <c r="I550" s="75">
        <v>10</v>
      </c>
      <c r="J550" s="22"/>
    </row>
    <row r="551" spans="1:10" ht="12.75" hidden="1" customHeight="1">
      <c r="A551" s="74"/>
      <c r="B551" s="74" t="s">
        <v>52</v>
      </c>
      <c r="C551" s="75" t="s">
        <v>53</v>
      </c>
      <c r="D551" s="74"/>
      <c r="E551" s="74"/>
      <c r="F551" s="75" t="s">
        <v>20</v>
      </c>
      <c r="G551" s="75">
        <v>1</v>
      </c>
      <c r="H551" s="75">
        <v>1</v>
      </c>
      <c r="I551" s="75">
        <v>10</v>
      </c>
      <c r="J551" s="22"/>
    </row>
    <row r="552" spans="1:10" ht="12.75" hidden="1" customHeight="1">
      <c r="A552" s="74"/>
      <c r="B552" s="74" t="s">
        <v>54</v>
      </c>
      <c r="C552" s="75" t="s">
        <v>95</v>
      </c>
      <c r="D552" s="74"/>
      <c r="E552" s="74"/>
      <c r="F552" s="75" t="s">
        <v>20</v>
      </c>
      <c r="G552" s="75">
        <v>3</v>
      </c>
      <c r="H552" s="75">
        <v>3</v>
      </c>
      <c r="I552" s="75">
        <v>10</v>
      </c>
      <c r="J552" s="22"/>
    </row>
    <row r="553" spans="1:10" ht="12.75" hidden="1" customHeight="1">
      <c r="A553" s="71">
        <v>2</v>
      </c>
      <c r="B553" s="72" t="s">
        <v>93</v>
      </c>
      <c r="C553" s="71" t="s">
        <v>19</v>
      </c>
      <c r="D553" s="73" t="s">
        <v>473</v>
      </c>
      <c r="E553" s="74"/>
      <c r="F553" s="71" t="s">
        <v>20</v>
      </c>
      <c r="G553" s="71">
        <v>1</v>
      </c>
      <c r="H553" s="75">
        <v>1</v>
      </c>
      <c r="I553" s="75">
        <v>10</v>
      </c>
      <c r="J553" s="22"/>
    </row>
    <row r="554" spans="1:10" ht="12.75" hidden="1" customHeight="1">
      <c r="A554" s="74"/>
      <c r="B554" s="74" t="s">
        <v>23</v>
      </c>
      <c r="C554" s="75" t="s">
        <v>32</v>
      </c>
      <c r="D554" s="74"/>
      <c r="E554" s="74"/>
      <c r="F554" s="75" t="s">
        <v>20</v>
      </c>
      <c r="G554" s="75">
        <v>1</v>
      </c>
      <c r="H554" s="75">
        <v>1</v>
      </c>
      <c r="I554" s="75">
        <v>10</v>
      </c>
      <c r="J554" s="22"/>
    </row>
    <row r="555" spans="1:10" ht="12.75" hidden="1" customHeight="1">
      <c r="A555" s="74"/>
      <c r="B555" s="74" t="s">
        <v>23</v>
      </c>
      <c r="C555" s="75" t="s">
        <v>28</v>
      </c>
      <c r="D555" s="74"/>
      <c r="E555" s="74"/>
      <c r="F555" s="75" t="s">
        <v>20</v>
      </c>
      <c r="G555" s="75">
        <v>1</v>
      </c>
      <c r="H555" s="75">
        <v>1</v>
      </c>
      <c r="I555" s="75">
        <v>10</v>
      </c>
      <c r="J555" s="22"/>
    </row>
    <row r="556" spans="1:10" ht="12.75" hidden="1" customHeight="1">
      <c r="A556" s="74"/>
      <c r="B556" s="74" t="s">
        <v>94</v>
      </c>
      <c r="C556" s="75" t="s">
        <v>44</v>
      </c>
      <c r="D556" s="74"/>
      <c r="E556" s="74"/>
      <c r="F556" s="75" t="s">
        <v>20</v>
      </c>
      <c r="G556" s="75">
        <v>1</v>
      </c>
      <c r="H556" s="75">
        <v>1</v>
      </c>
      <c r="I556" s="75">
        <v>10</v>
      </c>
      <c r="J556" s="22"/>
    </row>
    <row r="557" spans="1:10" ht="12.75" hidden="1" customHeight="1">
      <c r="A557" s="74"/>
      <c r="B557" s="74" t="s">
        <v>50</v>
      </c>
      <c r="C557" s="75" t="s">
        <v>95</v>
      </c>
      <c r="D557" s="74"/>
      <c r="E557" s="74"/>
      <c r="F557" s="75" t="s">
        <v>20</v>
      </c>
      <c r="G557" s="75">
        <v>2</v>
      </c>
      <c r="H557" s="75">
        <v>2</v>
      </c>
      <c r="I557" s="75">
        <v>10</v>
      </c>
      <c r="J557" s="22"/>
    </row>
    <row r="558" spans="1:10" ht="12.75" hidden="1" customHeight="1">
      <c r="A558" s="74"/>
      <c r="B558" s="74" t="s">
        <v>52</v>
      </c>
      <c r="C558" s="75" t="s">
        <v>53</v>
      </c>
      <c r="D558" s="74"/>
      <c r="E558" s="74"/>
      <c r="F558" s="75" t="s">
        <v>20</v>
      </c>
      <c r="G558" s="75">
        <v>1</v>
      </c>
      <c r="H558" s="75">
        <v>1</v>
      </c>
      <c r="I558" s="75">
        <v>10</v>
      </c>
      <c r="J558" s="22"/>
    </row>
    <row r="559" spans="1:10" ht="12.75" hidden="1" customHeight="1">
      <c r="A559" s="74"/>
      <c r="B559" s="74" t="s">
        <v>54</v>
      </c>
      <c r="C559" s="75" t="s">
        <v>95</v>
      </c>
      <c r="D559" s="74"/>
      <c r="E559" s="74"/>
      <c r="F559" s="75" t="s">
        <v>20</v>
      </c>
      <c r="G559" s="75">
        <v>2</v>
      </c>
      <c r="H559" s="75">
        <v>2</v>
      </c>
      <c r="I559" s="75">
        <v>10</v>
      </c>
      <c r="J559" s="22"/>
    </row>
    <row r="560" spans="1:10" ht="12.75" hidden="1" customHeight="1">
      <c r="A560" s="71">
        <v>4</v>
      </c>
      <c r="B560" s="72" t="s">
        <v>93</v>
      </c>
      <c r="C560" s="71" t="s">
        <v>19</v>
      </c>
      <c r="D560" s="76" t="s">
        <v>474</v>
      </c>
      <c r="E560" s="74"/>
      <c r="F560" s="71" t="s">
        <v>20</v>
      </c>
      <c r="G560" s="71">
        <v>4</v>
      </c>
      <c r="H560" s="75">
        <v>4</v>
      </c>
      <c r="I560" s="75">
        <v>10</v>
      </c>
      <c r="J560" s="22"/>
    </row>
    <row r="561" spans="1:10" ht="12.75" hidden="1" customHeight="1">
      <c r="A561" s="74"/>
      <c r="B561" s="74" t="s">
        <v>94</v>
      </c>
      <c r="C561" s="75" t="s">
        <v>44</v>
      </c>
      <c r="D561" s="74"/>
      <c r="E561" s="74"/>
      <c r="F561" s="75" t="s">
        <v>20</v>
      </c>
      <c r="G561" s="75">
        <v>1</v>
      </c>
      <c r="H561" s="75">
        <v>4</v>
      </c>
      <c r="I561" s="75">
        <v>10</v>
      </c>
      <c r="J561" s="22"/>
    </row>
    <row r="562" spans="1:10" ht="12.75" hidden="1" customHeight="1">
      <c r="A562" s="71">
        <v>5</v>
      </c>
      <c r="B562" s="72" t="s">
        <v>93</v>
      </c>
      <c r="C562" s="71" t="s">
        <v>19</v>
      </c>
      <c r="D562" s="76" t="s">
        <v>475</v>
      </c>
      <c r="E562" s="74"/>
      <c r="F562" s="71" t="s">
        <v>20</v>
      </c>
      <c r="G562" s="71">
        <v>3</v>
      </c>
      <c r="H562" s="75">
        <v>3</v>
      </c>
      <c r="I562" s="75">
        <v>10</v>
      </c>
      <c r="J562" s="22"/>
    </row>
    <row r="563" spans="1:10" ht="12.75" hidden="1" customHeight="1">
      <c r="A563" s="74"/>
      <c r="B563" s="74" t="s">
        <v>96</v>
      </c>
      <c r="C563" s="75" t="s">
        <v>42</v>
      </c>
      <c r="D563" s="74"/>
      <c r="E563" s="74"/>
      <c r="F563" s="77" t="s">
        <v>20</v>
      </c>
      <c r="G563" s="77">
        <v>1</v>
      </c>
      <c r="H563" s="75">
        <v>3</v>
      </c>
      <c r="I563" s="75">
        <v>10</v>
      </c>
      <c r="J563" s="22"/>
    </row>
    <row r="564" spans="1:10" ht="12.75" hidden="1" customHeight="1">
      <c r="A564" s="74"/>
      <c r="B564" s="74" t="s">
        <v>94</v>
      </c>
      <c r="C564" s="75" t="s">
        <v>44</v>
      </c>
      <c r="D564" s="74"/>
      <c r="E564" s="74"/>
      <c r="F564" s="75" t="s">
        <v>20</v>
      </c>
      <c r="G564" s="75">
        <v>1</v>
      </c>
      <c r="H564" s="75">
        <v>3</v>
      </c>
      <c r="I564" s="75">
        <v>10</v>
      </c>
      <c r="J564" s="22"/>
    </row>
    <row r="565" spans="1:10" ht="12.75" hidden="1" customHeight="1">
      <c r="A565" s="74"/>
      <c r="B565" s="74" t="s">
        <v>50</v>
      </c>
      <c r="C565" s="75" t="s">
        <v>95</v>
      </c>
      <c r="D565" s="74"/>
      <c r="E565" s="74"/>
      <c r="F565" s="75" t="s">
        <v>20</v>
      </c>
      <c r="G565" s="75">
        <v>2</v>
      </c>
      <c r="H565" s="75">
        <v>6</v>
      </c>
      <c r="I565" s="75">
        <v>10</v>
      </c>
      <c r="J565" s="22"/>
    </row>
    <row r="566" spans="1:10" ht="12.75" hidden="1" customHeight="1">
      <c r="A566" s="74"/>
      <c r="B566" s="74" t="s">
        <v>52</v>
      </c>
      <c r="C566" s="75" t="s">
        <v>53</v>
      </c>
      <c r="D566" s="74"/>
      <c r="E566" s="74"/>
      <c r="F566" s="75" t="s">
        <v>20</v>
      </c>
      <c r="G566" s="75">
        <v>1</v>
      </c>
      <c r="H566" s="75">
        <v>3</v>
      </c>
      <c r="I566" s="75">
        <v>10</v>
      </c>
      <c r="J566" s="27"/>
    </row>
    <row r="567" spans="1:10" ht="12.75" hidden="1" customHeight="1">
      <c r="A567" s="71">
        <v>6</v>
      </c>
      <c r="B567" s="72" t="s">
        <v>93</v>
      </c>
      <c r="C567" s="71" t="s">
        <v>19</v>
      </c>
      <c r="D567" s="76" t="s">
        <v>476</v>
      </c>
      <c r="E567" s="74"/>
      <c r="F567" s="71" t="s">
        <v>20</v>
      </c>
      <c r="G567" s="71">
        <v>2</v>
      </c>
      <c r="H567" s="75">
        <v>2</v>
      </c>
      <c r="I567" s="75">
        <v>10</v>
      </c>
      <c r="J567" s="22"/>
    </row>
    <row r="568" spans="1:10" s="49" customFormat="1" ht="12.75" hidden="1" customHeight="1">
      <c r="A568" s="74"/>
      <c r="B568" s="74" t="s">
        <v>96</v>
      </c>
      <c r="C568" s="75" t="s">
        <v>36</v>
      </c>
      <c r="D568" s="74"/>
      <c r="E568" s="74"/>
      <c r="F568" s="75" t="s">
        <v>20</v>
      </c>
      <c r="G568" s="75">
        <v>1</v>
      </c>
      <c r="H568" s="75">
        <v>2</v>
      </c>
      <c r="I568" s="75">
        <v>10</v>
      </c>
      <c r="J568" s="22"/>
    </row>
    <row r="569" spans="1:10" s="49" customFormat="1" ht="12.75" hidden="1" customHeight="1">
      <c r="A569" s="74"/>
      <c r="B569" s="74" t="s">
        <v>94</v>
      </c>
      <c r="C569" s="75" t="s">
        <v>44</v>
      </c>
      <c r="D569" s="74"/>
      <c r="E569" s="74"/>
      <c r="F569" s="75" t="s">
        <v>20</v>
      </c>
      <c r="G569" s="75">
        <v>1</v>
      </c>
      <c r="H569" s="75">
        <v>2</v>
      </c>
      <c r="I569" s="75">
        <v>10</v>
      </c>
      <c r="J569" s="22"/>
    </row>
    <row r="570" spans="1:10" ht="12.75" hidden="1" customHeight="1">
      <c r="A570" s="74"/>
      <c r="B570" s="74" t="s">
        <v>50</v>
      </c>
      <c r="C570" s="75" t="s">
        <v>95</v>
      </c>
      <c r="D570" s="74"/>
      <c r="E570" s="74"/>
      <c r="F570" s="75" t="s">
        <v>20</v>
      </c>
      <c r="G570" s="75">
        <v>2</v>
      </c>
      <c r="H570" s="75">
        <v>4</v>
      </c>
      <c r="I570" s="75">
        <v>10</v>
      </c>
      <c r="J570" s="22"/>
    </row>
    <row r="571" spans="1:10" ht="12.75" hidden="1" customHeight="1">
      <c r="A571" s="74"/>
      <c r="B571" s="74" t="s">
        <v>52</v>
      </c>
      <c r="C571" s="75" t="s">
        <v>53</v>
      </c>
      <c r="D571" s="74"/>
      <c r="E571" s="74"/>
      <c r="F571" s="75" t="s">
        <v>20</v>
      </c>
      <c r="G571" s="75">
        <v>1</v>
      </c>
      <c r="H571" s="75">
        <v>2</v>
      </c>
      <c r="I571" s="75">
        <v>10</v>
      </c>
      <c r="J571" s="22"/>
    </row>
    <row r="572" spans="1:10" ht="12.75" hidden="1" customHeight="1">
      <c r="A572" s="71">
        <v>8</v>
      </c>
      <c r="B572" s="72" t="s">
        <v>93</v>
      </c>
      <c r="C572" s="71" t="s">
        <v>19</v>
      </c>
      <c r="D572" s="76" t="s">
        <v>477</v>
      </c>
      <c r="E572" s="74"/>
      <c r="F572" s="71" t="s">
        <v>20</v>
      </c>
      <c r="G572" s="71">
        <v>3</v>
      </c>
      <c r="H572" s="75">
        <v>3</v>
      </c>
      <c r="I572" s="75">
        <v>10</v>
      </c>
      <c r="J572" s="22"/>
    </row>
    <row r="573" spans="1:10" ht="12.75" hidden="1" customHeight="1">
      <c r="A573" s="74"/>
      <c r="B573" s="74" t="s">
        <v>96</v>
      </c>
      <c r="C573" s="75" t="s">
        <v>38</v>
      </c>
      <c r="D573" s="74"/>
      <c r="E573" s="74"/>
      <c r="F573" s="75" t="s">
        <v>20</v>
      </c>
      <c r="G573" s="75">
        <v>1</v>
      </c>
      <c r="H573" s="75">
        <v>3</v>
      </c>
      <c r="I573" s="75">
        <v>10</v>
      </c>
      <c r="J573" s="22"/>
    </row>
    <row r="574" spans="1:10" ht="12.75" hidden="1" customHeight="1">
      <c r="A574" s="74"/>
      <c r="B574" s="74" t="s">
        <v>94</v>
      </c>
      <c r="C574" s="75" t="s">
        <v>44</v>
      </c>
      <c r="D574" s="74"/>
      <c r="E574" s="74"/>
      <c r="F574" s="75" t="s">
        <v>20</v>
      </c>
      <c r="G574" s="75">
        <v>1</v>
      </c>
      <c r="H574" s="75">
        <v>3</v>
      </c>
      <c r="I574" s="75">
        <v>10</v>
      </c>
      <c r="J574" s="22"/>
    </row>
    <row r="575" spans="1:10" ht="12.75" hidden="1" customHeight="1">
      <c r="A575" s="74"/>
      <c r="B575" s="74" t="s">
        <v>50</v>
      </c>
      <c r="C575" s="75" t="s">
        <v>95</v>
      </c>
      <c r="D575" s="74"/>
      <c r="E575" s="74"/>
      <c r="F575" s="75" t="s">
        <v>20</v>
      </c>
      <c r="G575" s="75">
        <v>2</v>
      </c>
      <c r="H575" s="75">
        <v>6</v>
      </c>
      <c r="I575" s="75">
        <v>10</v>
      </c>
      <c r="J575" s="22"/>
    </row>
    <row r="576" spans="1:10" ht="12.75" hidden="1" customHeight="1">
      <c r="A576" s="74"/>
      <c r="B576" s="74" t="s">
        <v>52</v>
      </c>
      <c r="C576" s="75" t="s">
        <v>53</v>
      </c>
      <c r="D576" s="74"/>
      <c r="E576" s="74"/>
      <c r="F576" s="75" t="s">
        <v>20</v>
      </c>
      <c r="G576" s="75">
        <v>1</v>
      </c>
      <c r="H576" s="75">
        <v>1</v>
      </c>
      <c r="I576" s="75">
        <v>10</v>
      </c>
      <c r="J576" s="22"/>
    </row>
    <row r="577" spans="1:10" ht="18.75" hidden="1" customHeight="1">
      <c r="A577" s="71">
        <v>9</v>
      </c>
      <c r="B577" s="74" t="s">
        <v>55</v>
      </c>
      <c r="C577" s="79" t="s">
        <v>51</v>
      </c>
      <c r="D577" s="74"/>
      <c r="E577" s="74"/>
      <c r="F577" s="75" t="s">
        <v>20</v>
      </c>
      <c r="G577" s="75">
        <v>20</v>
      </c>
      <c r="H577" s="75">
        <v>20</v>
      </c>
      <c r="I577" s="75">
        <v>10</v>
      </c>
      <c r="J577" s="22"/>
    </row>
    <row r="578" spans="1:10" ht="12.75" hidden="1" customHeight="1">
      <c r="A578" s="71">
        <v>10</v>
      </c>
      <c r="B578" s="80" t="s">
        <v>58</v>
      </c>
      <c r="C578" s="81" t="s">
        <v>59</v>
      </c>
      <c r="D578" s="74"/>
      <c r="E578" s="74"/>
      <c r="F578" s="75" t="s">
        <v>20</v>
      </c>
      <c r="G578" s="75">
        <v>32</v>
      </c>
      <c r="H578" s="75">
        <v>32</v>
      </c>
      <c r="I578" s="75">
        <v>10</v>
      </c>
      <c r="J578" s="22"/>
    </row>
    <row r="579" spans="1:10" ht="12.75" hidden="1" customHeight="1">
      <c r="A579" s="71">
        <v>11</v>
      </c>
      <c r="B579" s="80" t="s">
        <v>58</v>
      </c>
      <c r="C579" s="81" t="s">
        <v>60</v>
      </c>
      <c r="D579" s="74"/>
      <c r="E579" s="74"/>
      <c r="F579" s="75" t="s">
        <v>20</v>
      </c>
      <c r="G579" s="75">
        <v>4</v>
      </c>
      <c r="H579" s="75">
        <v>4</v>
      </c>
      <c r="I579" s="75">
        <v>10</v>
      </c>
      <c r="J579" s="22"/>
    </row>
    <row r="580" spans="1:10" ht="12.75" hidden="1" customHeight="1">
      <c r="A580" s="71">
        <v>12</v>
      </c>
      <c r="B580" s="80" t="s">
        <v>61</v>
      </c>
      <c r="C580" s="81" t="s">
        <v>62</v>
      </c>
      <c r="D580" s="74"/>
      <c r="E580" s="74"/>
      <c r="F580" s="75" t="s">
        <v>20</v>
      </c>
      <c r="G580" s="75">
        <v>82</v>
      </c>
      <c r="H580" s="75">
        <v>82</v>
      </c>
      <c r="I580" s="75">
        <v>10</v>
      </c>
      <c r="J580" s="22"/>
    </row>
    <row r="581" spans="1:10" ht="12.75" hidden="1" customHeight="1">
      <c r="A581" s="71">
        <v>13</v>
      </c>
      <c r="B581" s="80" t="s">
        <v>63</v>
      </c>
      <c r="C581" s="81" t="s">
        <v>64</v>
      </c>
      <c r="D581" s="74"/>
      <c r="E581" s="74"/>
      <c r="F581" s="75" t="s">
        <v>20</v>
      </c>
      <c r="G581" s="75">
        <v>14</v>
      </c>
      <c r="H581" s="75">
        <v>14</v>
      </c>
      <c r="I581" s="75">
        <v>10</v>
      </c>
      <c r="J581" s="22"/>
    </row>
    <row r="582" spans="1:10" ht="12.75" hidden="1" customHeight="1">
      <c r="A582" s="71">
        <v>14</v>
      </c>
      <c r="B582" s="80" t="s">
        <v>97</v>
      </c>
      <c r="C582" s="81" t="s">
        <v>66</v>
      </c>
      <c r="D582" s="74"/>
      <c r="E582" s="74"/>
      <c r="F582" s="75" t="s">
        <v>20</v>
      </c>
      <c r="G582" s="75">
        <v>69</v>
      </c>
      <c r="H582" s="75">
        <v>69</v>
      </c>
      <c r="I582" s="75">
        <v>10</v>
      </c>
      <c r="J582" s="22"/>
    </row>
    <row r="583" spans="1:10" ht="12.75" hidden="1" customHeight="1">
      <c r="A583" s="71">
        <v>15</v>
      </c>
      <c r="B583" s="74" t="s">
        <v>67</v>
      </c>
      <c r="C583" s="74"/>
      <c r="D583" s="74"/>
      <c r="E583" s="74"/>
      <c r="F583" s="75" t="s">
        <v>20</v>
      </c>
      <c r="G583" s="75">
        <v>50</v>
      </c>
      <c r="H583" s="75">
        <v>50</v>
      </c>
      <c r="I583" s="75">
        <v>10</v>
      </c>
      <c r="J583" s="22"/>
    </row>
    <row r="584" spans="1:10" ht="12.75" hidden="1" customHeight="1">
      <c r="A584" s="58" t="s">
        <v>88</v>
      </c>
      <c r="B584" s="58" t="s">
        <v>14</v>
      </c>
      <c r="C584" s="58" t="s">
        <v>15</v>
      </c>
      <c r="D584" s="58" t="s">
        <v>89</v>
      </c>
      <c r="E584" s="58" t="s">
        <v>90</v>
      </c>
      <c r="F584" s="58" t="s">
        <v>16</v>
      </c>
      <c r="G584" s="58" t="s">
        <v>91</v>
      </c>
      <c r="H584" s="58" t="s">
        <v>92</v>
      </c>
      <c r="I584" s="58" t="s">
        <v>74</v>
      </c>
      <c r="J584" s="22"/>
    </row>
    <row r="585" spans="1:10" ht="12.75" hidden="1" customHeight="1">
      <c r="A585" s="246">
        <v>1</v>
      </c>
      <c r="B585" s="190" t="s">
        <v>93</v>
      </c>
      <c r="C585" s="191" t="s">
        <v>491</v>
      </c>
      <c r="D585" s="192" t="s">
        <v>478</v>
      </c>
      <c r="E585" s="191"/>
      <c r="F585" s="191" t="s">
        <v>20</v>
      </c>
      <c r="G585" s="191">
        <v>1</v>
      </c>
      <c r="H585" s="193">
        <v>1</v>
      </c>
      <c r="I585" s="193">
        <v>16</v>
      </c>
      <c r="J585" s="22"/>
    </row>
    <row r="586" spans="1:10" ht="12.75" hidden="1" customHeight="1">
      <c r="A586" s="225"/>
      <c r="B586" s="194" t="s">
        <v>23</v>
      </c>
      <c r="C586" s="195" t="s">
        <v>31</v>
      </c>
      <c r="D586" s="196"/>
      <c r="E586" s="195"/>
      <c r="F586" s="195" t="s">
        <v>20</v>
      </c>
      <c r="G586" s="195">
        <v>1</v>
      </c>
      <c r="H586" s="195">
        <v>1</v>
      </c>
      <c r="I586" s="193">
        <v>16</v>
      </c>
      <c r="J586" s="22"/>
    </row>
    <row r="587" spans="1:10" ht="12.75" hidden="1" customHeight="1">
      <c r="A587" s="225"/>
      <c r="B587" s="194" t="s">
        <v>23</v>
      </c>
      <c r="C587" s="195" t="s">
        <v>30</v>
      </c>
      <c r="D587" s="196"/>
      <c r="E587" s="195"/>
      <c r="F587" s="195" t="s">
        <v>20</v>
      </c>
      <c r="G587" s="195">
        <v>2</v>
      </c>
      <c r="H587" s="195">
        <v>2</v>
      </c>
      <c r="I587" s="193">
        <v>16</v>
      </c>
      <c r="J587" s="22"/>
    </row>
    <row r="588" spans="1:10" ht="12.75" hidden="1" customHeight="1">
      <c r="A588" s="225"/>
      <c r="B588" s="194" t="s">
        <v>23</v>
      </c>
      <c r="C588" s="195" t="s">
        <v>28</v>
      </c>
      <c r="D588" s="196"/>
      <c r="E588" s="195"/>
      <c r="F588" s="195" t="s">
        <v>20</v>
      </c>
      <c r="G588" s="195">
        <v>1</v>
      </c>
      <c r="H588" s="195">
        <v>1</v>
      </c>
      <c r="I588" s="193">
        <v>16</v>
      </c>
      <c r="J588" s="22"/>
    </row>
    <row r="589" spans="1:10" ht="12.75" hidden="1" customHeight="1">
      <c r="A589" s="247"/>
      <c r="B589" s="194" t="s">
        <v>94</v>
      </c>
      <c r="C589" s="195" t="s">
        <v>44</v>
      </c>
      <c r="D589" s="201"/>
      <c r="E589" s="202"/>
      <c r="F589" s="195" t="s">
        <v>20</v>
      </c>
      <c r="G589" s="195">
        <v>1</v>
      </c>
      <c r="H589" s="195">
        <v>1</v>
      </c>
      <c r="I589" s="193">
        <v>16</v>
      </c>
      <c r="J589" s="22"/>
    </row>
    <row r="590" spans="1:10" ht="12.75" hidden="1" customHeight="1">
      <c r="A590" s="247"/>
      <c r="B590" s="194" t="s">
        <v>50</v>
      </c>
      <c r="C590" s="195" t="s">
        <v>95</v>
      </c>
      <c r="D590" s="201"/>
      <c r="E590" s="202"/>
      <c r="F590" s="195" t="s">
        <v>20</v>
      </c>
      <c r="G590" s="195">
        <v>3</v>
      </c>
      <c r="H590" s="195">
        <v>3</v>
      </c>
      <c r="I590" s="193">
        <v>16</v>
      </c>
      <c r="J590" s="22"/>
    </row>
    <row r="591" spans="1:10" ht="12.75" hidden="1" customHeight="1">
      <c r="A591" s="248"/>
      <c r="B591" s="203" t="s">
        <v>52</v>
      </c>
      <c r="C591" s="207" t="s">
        <v>53</v>
      </c>
      <c r="D591" s="249"/>
      <c r="E591" s="206"/>
      <c r="F591" s="207" t="s">
        <v>20</v>
      </c>
      <c r="G591" s="207">
        <v>1</v>
      </c>
      <c r="H591" s="208">
        <v>1</v>
      </c>
      <c r="I591" s="193">
        <v>16</v>
      </c>
      <c r="J591" s="22"/>
    </row>
    <row r="592" spans="1:10" ht="12.75" hidden="1" customHeight="1">
      <c r="A592" s="248"/>
      <c r="B592" s="203" t="s">
        <v>54</v>
      </c>
      <c r="C592" s="204" t="s">
        <v>95</v>
      </c>
      <c r="D592" s="205"/>
      <c r="E592" s="206"/>
      <c r="F592" s="207" t="s">
        <v>20</v>
      </c>
      <c r="G592" s="207">
        <v>4</v>
      </c>
      <c r="H592" s="213">
        <v>4</v>
      </c>
      <c r="I592" s="193">
        <v>16</v>
      </c>
      <c r="J592" s="22"/>
    </row>
    <row r="593" spans="1:10" ht="12.75" hidden="1" customHeight="1">
      <c r="A593" s="246">
        <v>2</v>
      </c>
      <c r="B593" s="210" t="s">
        <v>93</v>
      </c>
      <c r="C593" s="211" t="s">
        <v>19</v>
      </c>
      <c r="D593" s="192" t="s">
        <v>479</v>
      </c>
      <c r="E593" s="191"/>
      <c r="F593" s="212" t="s">
        <v>20</v>
      </c>
      <c r="G593" s="212">
        <v>1</v>
      </c>
      <c r="H593" s="213">
        <v>1</v>
      </c>
      <c r="I593" s="193">
        <v>16</v>
      </c>
      <c r="J593" s="22"/>
    </row>
    <row r="594" spans="1:10" ht="12.75" hidden="1" customHeight="1">
      <c r="A594" s="225"/>
      <c r="B594" s="194" t="s">
        <v>23</v>
      </c>
      <c r="C594" s="195" t="s">
        <v>27</v>
      </c>
      <c r="D594" s="214"/>
      <c r="E594" s="195"/>
      <c r="F594" s="207" t="s">
        <v>20</v>
      </c>
      <c r="G594" s="207">
        <v>1</v>
      </c>
      <c r="H594" s="213">
        <v>1</v>
      </c>
      <c r="I594" s="193">
        <v>16</v>
      </c>
      <c r="J594" s="22"/>
    </row>
    <row r="595" spans="1:10" ht="12.75" hidden="1" customHeight="1">
      <c r="A595" s="225"/>
      <c r="B595" s="194" t="s">
        <v>23</v>
      </c>
      <c r="C595" s="195" t="s">
        <v>32</v>
      </c>
      <c r="D595" s="214"/>
      <c r="E595" s="195"/>
      <c r="F595" s="207" t="s">
        <v>20</v>
      </c>
      <c r="G595" s="207">
        <v>1</v>
      </c>
      <c r="H595" s="213">
        <v>1</v>
      </c>
      <c r="I595" s="193">
        <v>16</v>
      </c>
      <c r="J595" s="22"/>
    </row>
    <row r="596" spans="1:10" ht="12.75" hidden="1" customHeight="1">
      <c r="A596" s="225"/>
      <c r="B596" s="215" t="s">
        <v>94</v>
      </c>
      <c r="C596" s="216" t="s">
        <v>44</v>
      </c>
      <c r="D596" s="217"/>
      <c r="E596" s="218"/>
      <c r="F596" s="207" t="s">
        <v>20</v>
      </c>
      <c r="G596" s="207">
        <v>1</v>
      </c>
      <c r="H596" s="213">
        <v>1</v>
      </c>
      <c r="I596" s="193">
        <v>16</v>
      </c>
      <c r="J596" s="22"/>
    </row>
    <row r="597" spans="1:10" ht="12.75" hidden="1" customHeight="1">
      <c r="A597" s="248"/>
      <c r="B597" s="203" t="s">
        <v>50</v>
      </c>
      <c r="C597" s="207" t="s">
        <v>95</v>
      </c>
      <c r="D597" s="192"/>
      <c r="E597" s="206"/>
      <c r="F597" s="207" t="s">
        <v>20</v>
      </c>
      <c r="G597" s="207">
        <v>2</v>
      </c>
      <c r="H597" s="213">
        <v>2</v>
      </c>
      <c r="I597" s="193">
        <v>16</v>
      </c>
      <c r="J597" s="22"/>
    </row>
    <row r="598" spans="1:10" ht="12.75" hidden="1" customHeight="1">
      <c r="A598" s="248"/>
      <c r="B598" s="203" t="s">
        <v>52</v>
      </c>
      <c r="C598" s="207" t="s">
        <v>53</v>
      </c>
      <c r="D598" s="192"/>
      <c r="E598" s="206"/>
      <c r="F598" s="207" t="s">
        <v>20</v>
      </c>
      <c r="G598" s="207">
        <v>1</v>
      </c>
      <c r="H598" s="213">
        <v>1</v>
      </c>
      <c r="I598" s="193">
        <v>16</v>
      </c>
      <c r="J598" s="22"/>
    </row>
    <row r="599" spans="1:10" ht="12.75" hidden="1" customHeight="1">
      <c r="A599" s="248"/>
      <c r="B599" s="203" t="s">
        <v>54</v>
      </c>
      <c r="C599" s="207" t="s">
        <v>95</v>
      </c>
      <c r="D599" s="192"/>
      <c r="E599" s="206"/>
      <c r="F599" s="207" t="s">
        <v>20</v>
      </c>
      <c r="G599" s="207">
        <v>3</v>
      </c>
      <c r="H599" s="213">
        <v>3</v>
      </c>
      <c r="I599" s="193">
        <v>16</v>
      </c>
      <c r="J599" s="22"/>
    </row>
    <row r="600" spans="1:10" ht="12.75" hidden="1" customHeight="1">
      <c r="A600" s="248">
        <v>3</v>
      </c>
      <c r="B600" s="219" t="s">
        <v>93</v>
      </c>
      <c r="C600" s="220" t="s">
        <v>19</v>
      </c>
      <c r="D600" s="192" t="s">
        <v>480</v>
      </c>
      <c r="E600" s="207"/>
      <c r="F600" s="220" t="s">
        <v>20</v>
      </c>
      <c r="G600" s="220">
        <v>1</v>
      </c>
      <c r="H600" s="213">
        <v>1</v>
      </c>
      <c r="I600" s="193">
        <v>16</v>
      </c>
      <c r="J600" s="22"/>
    </row>
    <row r="601" spans="1:10" ht="12.75" hidden="1" customHeight="1">
      <c r="A601" s="248"/>
      <c r="B601" s="221" t="s">
        <v>96</v>
      </c>
      <c r="C601" s="207" t="s">
        <v>36</v>
      </c>
      <c r="D601" s="192"/>
      <c r="E601" s="207"/>
      <c r="F601" s="222" t="s">
        <v>20</v>
      </c>
      <c r="G601" s="222">
        <v>1</v>
      </c>
      <c r="H601" s="213">
        <v>1</v>
      </c>
      <c r="I601" s="193">
        <v>16</v>
      </c>
      <c r="J601" s="22"/>
    </row>
    <row r="602" spans="1:10" ht="12.75" hidden="1" customHeight="1">
      <c r="A602" s="248"/>
      <c r="B602" s="221" t="s">
        <v>94</v>
      </c>
      <c r="C602" s="207" t="s">
        <v>44</v>
      </c>
      <c r="D602" s="192"/>
      <c r="E602" s="206"/>
      <c r="F602" s="207" t="s">
        <v>20</v>
      </c>
      <c r="G602" s="207">
        <v>1</v>
      </c>
      <c r="H602" s="213">
        <v>1</v>
      </c>
      <c r="I602" s="193">
        <v>16</v>
      </c>
      <c r="J602" s="22"/>
    </row>
    <row r="603" spans="1:10" ht="12.75" hidden="1" customHeight="1">
      <c r="A603" s="248"/>
      <c r="B603" s="221" t="s">
        <v>50</v>
      </c>
      <c r="C603" s="207" t="s">
        <v>95</v>
      </c>
      <c r="D603" s="192"/>
      <c r="E603" s="206"/>
      <c r="F603" s="207" t="s">
        <v>20</v>
      </c>
      <c r="G603" s="207">
        <v>2</v>
      </c>
      <c r="H603" s="213">
        <v>2</v>
      </c>
      <c r="I603" s="193">
        <v>16</v>
      </c>
      <c r="J603" s="22"/>
    </row>
    <row r="604" spans="1:10" ht="12.75" hidden="1" customHeight="1">
      <c r="A604" s="248"/>
      <c r="B604" s="221" t="s">
        <v>52</v>
      </c>
      <c r="C604" s="207" t="s">
        <v>53</v>
      </c>
      <c r="D604" s="192"/>
      <c r="E604" s="206"/>
      <c r="F604" s="207" t="s">
        <v>20</v>
      </c>
      <c r="G604" s="207">
        <v>1</v>
      </c>
      <c r="H604" s="213">
        <v>1</v>
      </c>
      <c r="I604" s="193">
        <v>16</v>
      </c>
      <c r="J604" s="22"/>
    </row>
    <row r="605" spans="1:10" ht="12.75" hidden="1" customHeight="1">
      <c r="A605" s="248">
        <v>4</v>
      </c>
      <c r="B605" s="219" t="s">
        <v>93</v>
      </c>
      <c r="C605" s="220" t="s">
        <v>19</v>
      </c>
      <c r="D605" s="192" t="s">
        <v>481</v>
      </c>
      <c r="E605" s="206"/>
      <c r="F605" s="220" t="s">
        <v>20</v>
      </c>
      <c r="G605" s="225">
        <v>2</v>
      </c>
      <c r="H605" s="195">
        <v>2</v>
      </c>
      <c r="I605" s="193">
        <v>16</v>
      </c>
      <c r="J605" s="22"/>
    </row>
    <row r="606" spans="1:10" ht="12.75" hidden="1" customHeight="1">
      <c r="A606" s="248"/>
      <c r="B606" s="221" t="s">
        <v>96</v>
      </c>
      <c r="C606" s="207" t="s">
        <v>38</v>
      </c>
      <c r="D606" s="192"/>
      <c r="E606" s="206"/>
      <c r="F606" s="207" t="s">
        <v>20</v>
      </c>
      <c r="G606" s="207">
        <v>1</v>
      </c>
      <c r="H606" s="195">
        <v>2</v>
      </c>
      <c r="I606" s="193">
        <v>16</v>
      </c>
      <c r="J606" s="22"/>
    </row>
    <row r="607" spans="1:10" ht="12.75" hidden="1" customHeight="1">
      <c r="A607" s="248"/>
      <c r="B607" s="221" t="s">
        <v>94</v>
      </c>
      <c r="C607" s="207" t="s">
        <v>44</v>
      </c>
      <c r="D607" s="192"/>
      <c r="E607" s="206"/>
      <c r="F607" s="207" t="s">
        <v>20</v>
      </c>
      <c r="G607" s="207">
        <v>1</v>
      </c>
      <c r="H607" s="195">
        <v>2</v>
      </c>
      <c r="I607" s="193">
        <v>16</v>
      </c>
      <c r="J607" s="22"/>
    </row>
    <row r="608" spans="1:10" ht="12.75" hidden="1" customHeight="1">
      <c r="A608" s="248"/>
      <c r="B608" s="221" t="s">
        <v>50</v>
      </c>
      <c r="C608" s="207" t="s">
        <v>95</v>
      </c>
      <c r="D608" s="192"/>
      <c r="E608" s="206"/>
      <c r="F608" s="207" t="s">
        <v>20</v>
      </c>
      <c r="G608" s="207">
        <v>2</v>
      </c>
      <c r="H608" s="195">
        <v>4</v>
      </c>
      <c r="I608" s="193">
        <v>16</v>
      </c>
      <c r="J608" s="22"/>
    </row>
    <row r="609" spans="1:10" ht="12.75" hidden="1" customHeight="1">
      <c r="A609" s="248"/>
      <c r="B609" s="221" t="s">
        <v>52</v>
      </c>
      <c r="C609" s="207" t="s">
        <v>53</v>
      </c>
      <c r="D609" s="192"/>
      <c r="E609" s="206"/>
      <c r="F609" s="207" t="s">
        <v>20</v>
      </c>
      <c r="G609" s="207">
        <v>1</v>
      </c>
      <c r="H609" s="195">
        <v>2</v>
      </c>
      <c r="I609" s="193">
        <v>16</v>
      </c>
      <c r="J609" s="22"/>
    </row>
    <row r="610" spans="1:10" ht="12.75" hidden="1" customHeight="1">
      <c r="A610" s="250">
        <v>5</v>
      </c>
      <c r="B610" s="224" t="s">
        <v>93</v>
      </c>
      <c r="C610" s="225" t="s">
        <v>19</v>
      </c>
      <c r="D610" s="214" t="s">
        <v>482</v>
      </c>
      <c r="E610" s="202"/>
      <c r="F610" s="220" t="s">
        <v>20</v>
      </c>
      <c r="G610" s="225">
        <v>4</v>
      </c>
      <c r="H610" s="195">
        <v>4</v>
      </c>
      <c r="I610" s="193">
        <v>16</v>
      </c>
      <c r="J610" s="22"/>
    </row>
    <row r="611" spans="1:10" ht="12.75" hidden="1" customHeight="1">
      <c r="A611" s="225"/>
      <c r="B611" s="221" t="s">
        <v>96</v>
      </c>
      <c r="C611" s="207" t="s">
        <v>42</v>
      </c>
      <c r="D611" s="217"/>
      <c r="E611" s="206"/>
      <c r="F611" s="207" t="s">
        <v>20</v>
      </c>
      <c r="G611" s="207">
        <v>1</v>
      </c>
      <c r="H611" s="195">
        <v>4</v>
      </c>
      <c r="I611" s="193">
        <v>16</v>
      </c>
      <c r="J611" s="22"/>
    </row>
    <row r="612" spans="1:10" hidden="1">
      <c r="A612" s="225"/>
      <c r="B612" s="221" t="s">
        <v>94</v>
      </c>
      <c r="C612" s="207" t="s">
        <v>44</v>
      </c>
      <c r="D612" s="192"/>
      <c r="E612" s="206"/>
      <c r="F612" s="207" t="s">
        <v>20</v>
      </c>
      <c r="G612" s="207">
        <v>1</v>
      </c>
      <c r="H612" s="195">
        <v>4</v>
      </c>
      <c r="I612" s="193">
        <v>16</v>
      </c>
      <c r="J612" s="22"/>
    </row>
    <row r="613" spans="1:10" ht="12.75" hidden="1" customHeight="1">
      <c r="A613" s="225"/>
      <c r="B613" s="226" t="s">
        <v>50</v>
      </c>
      <c r="C613" s="204" t="s">
        <v>95</v>
      </c>
      <c r="D613" s="192"/>
      <c r="E613" s="227"/>
      <c r="F613" s="204" t="s">
        <v>20</v>
      </c>
      <c r="G613" s="204">
        <v>2</v>
      </c>
      <c r="H613" s="195">
        <v>8</v>
      </c>
      <c r="I613" s="193">
        <v>16</v>
      </c>
      <c r="J613" s="22"/>
    </row>
    <row r="614" spans="1:10" ht="12.75" hidden="1" customHeight="1">
      <c r="A614" s="250"/>
      <c r="B614" s="194" t="s">
        <v>52</v>
      </c>
      <c r="C614" s="195" t="s">
        <v>53</v>
      </c>
      <c r="D614" s="214"/>
      <c r="E614" s="202"/>
      <c r="F614" s="195" t="s">
        <v>20</v>
      </c>
      <c r="G614" s="195">
        <v>1</v>
      </c>
      <c r="H614" s="195">
        <v>4</v>
      </c>
      <c r="I614" s="193">
        <v>16</v>
      </c>
      <c r="J614" s="22"/>
    </row>
    <row r="615" spans="1:10" ht="12.75" hidden="1" customHeight="1">
      <c r="A615" s="247">
        <v>6</v>
      </c>
      <c r="B615" s="224" t="s">
        <v>93</v>
      </c>
      <c r="C615" s="225" t="s">
        <v>19</v>
      </c>
      <c r="D615" s="214" t="s">
        <v>483</v>
      </c>
      <c r="E615" s="195"/>
      <c r="F615" s="220" t="s">
        <v>20</v>
      </c>
      <c r="G615" s="225">
        <v>5</v>
      </c>
      <c r="H615" s="231">
        <v>5</v>
      </c>
      <c r="I615" s="193">
        <v>16</v>
      </c>
      <c r="J615" s="22"/>
    </row>
    <row r="616" spans="1:10" ht="12.75" hidden="1" customHeight="1">
      <c r="A616" s="248"/>
      <c r="B616" s="221" t="s">
        <v>94</v>
      </c>
      <c r="C616" s="232" t="s">
        <v>44</v>
      </c>
      <c r="D616" s="228"/>
      <c r="E616" s="206"/>
      <c r="F616" s="207" t="s">
        <v>20</v>
      </c>
      <c r="G616" s="207">
        <v>1</v>
      </c>
      <c r="H616" s="213">
        <v>5</v>
      </c>
      <c r="I616" s="193">
        <v>16</v>
      </c>
      <c r="J616" s="22"/>
    </row>
    <row r="617" spans="1:10" ht="12.75" hidden="1" customHeight="1">
      <c r="A617" s="248"/>
      <c r="B617" s="297" t="s">
        <v>187</v>
      </c>
      <c r="C617" s="298"/>
      <c r="D617" s="298"/>
      <c r="E617" s="299"/>
      <c r="F617" s="204"/>
      <c r="G617" s="204"/>
      <c r="H617" s="209"/>
      <c r="I617" s="193"/>
      <c r="J617" s="22"/>
    </row>
    <row r="618" spans="1:10" s="186" customFormat="1" ht="12.75" hidden="1" customHeight="1">
      <c r="A618" s="225">
        <v>7</v>
      </c>
      <c r="B618" s="259" t="s">
        <v>640</v>
      </c>
      <c r="C618" s="195"/>
      <c r="D618" s="214"/>
      <c r="E618" s="202"/>
      <c r="F618" s="225" t="s">
        <v>20</v>
      </c>
      <c r="G618" s="195">
        <f>H618</f>
        <v>19</v>
      </c>
      <c r="H618" s="195">
        <f xml:space="preserve"> SUMIF(B586:B617, "Адаптер",H586:H617)</f>
        <v>19</v>
      </c>
      <c r="I618" s="195">
        <v>16</v>
      </c>
      <c r="J618" s="22"/>
    </row>
    <row r="619" spans="1:10" ht="12.75" hidden="1" customHeight="1">
      <c r="A619" s="247">
        <v>8</v>
      </c>
      <c r="B619" s="233" t="s">
        <v>188</v>
      </c>
      <c r="C619" s="234" t="s">
        <v>51</v>
      </c>
      <c r="D619" s="214"/>
      <c r="E619" s="234"/>
      <c r="F619" s="235" t="s">
        <v>20</v>
      </c>
      <c r="G619" s="236">
        <v>24</v>
      </c>
      <c r="H619" s="237">
        <v>24</v>
      </c>
      <c r="I619" s="193">
        <v>16</v>
      </c>
      <c r="J619" s="22"/>
    </row>
    <row r="620" spans="1:10" ht="12.75" hidden="1" customHeight="1">
      <c r="A620" s="248">
        <v>9</v>
      </c>
      <c r="B620" s="233" t="s">
        <v>58</v>
      </c>
      <c r="C620" s="234" t="s">
        <v>59</v>
      </c>
      <c r="D620" s="214"/>
      <c r="E620" s="234"/>
      <c r="F620" s="235" t="s">
        <v>20</v>
      </c>
      <c r="G620" s="238">
        <v>18</v>
      </c>
      <c r="H620" s="237">
        <v>18</v>
      </c>
      <c r="I620" s="193">
        <v>16</v>
      </c>
      <c r="J620" s="22"/>
    </row>
    <row r="621" spans="1:10" ht="12.75" hidden="1" customHeight="1">
      <c r="A621" s="247">
        <v>10</v>
      </c>
      <c r="B621" s="239" t="s">
        <v>58</v>
      </c>
      <c r="C621" s="240" t="s">
        <v>60</v>
      </c>
      <c r="D621" s="228"/>
      <c r="E621" s="222"/>
      <c r="F621" s="240" t="s">
        <v>20</v>
      </c>
      <c r="G621" s="238">
        <v>7</v>
      </c>
      <c r="H621" s="222">
        <v>7</v>
      </c>
      <c r="I621" s="193">
        <v>16</v>
      </c>
      <c r="J621" s="22"/>
    </row>
    <row r="622" spans="1:10" ht="12.75" hidden="1" customHeight="1">
      <c r="A622" s="247">
        <v>11</v>
      </c>
      <c r="B622" s="239" t="s">
        <v>61</v>
      </c>
      <c r="C622" s="240" t="s">
        <v>62</v>
      </c>
      <c r="D622" s="214"/>
      <c r="E622" s="222"/>
      <c r="F622" s="240" t="s">
        <v>20</v>
      </c>
      <c r="G622" s="238">
        <v>64</v>
      </c>
      <c r="H622" s="222">
        <v>64</v>
      </c>
      <c r="I622" s="193">
        <v>16</v>
      </c>
      <c r="J622" s="22"/>
    </row>
    <row r="623" spans="1:10" ht="12.75" hidden="1" customHeight="1">
      <c r="A623" s="248">
        <v>12</v>
      </c>
      <c r="B623" s="239" t="s">
        <v>63</v>
      </c>
      <c r="C623" s="240" t="s">
        <v>64</v>
      </c>
      <c r="D623" s="214"/>
      <c r="E623" s="222"/>
      <c r="F623" s="240" t="s">
        <v>20</v>
      </c>
      <c r="G623" s="238">
        <v>13</v>
      </c>
      <c r="H623" s="222">
        <v>13</v>
      </c>
      <c r="I623" s="193">
        <v>16</v>
      </c>
      <c r="J623" s="22"/>
    </row>
    <row r="624" spans="1:10" ht="12.75" hidden="1" customHeight="1">
      <c r="A624" s="247">
        <v>13</v>
      </c>
      <c r="B624" s="239" t="s">
        <v>97</v>
      </c>
      <c r="C624" s="241" t="s">
        <v>66</v>
      </c>
      <c r="D624" s="195"/>
      <c r="E624" s="204"/>
      <c r="F624" s="240" t="s">
        <v>20</v>
      </c>
      <c r="G624" s="238">
        <v>60</v>
      </c>
      <c r="H624" s="242">
        <v>60</v>
      </c>
      <c r="I624" s="193">
        <v>16</v>
      </c>
      <c r="J624" s="22"/>
    </row>
    <row r="625" spans="1:10" ht="12.75" hidden="1" customHeight="1">
      <c r="A625" s="247">
        <v>14</v>
      </c>
      <c r="B625" s="239" t="s">
        <v>67</v>
      </c>
      <c r="C625" s="243"/>
      <c r="D625" s="195"/>
      <c r="E625" s="231"/>
      <c r="F625" s="240" t="s">
        <v>20</v>
      </c>
      <c r="G625" s="238">
        <v>39</v>
      </c>
      <c r="H625" s="244">
        <v>39</v>
      </c>
      <c r="I625" s="195">
        <v>16</v>
      </c>
      <c r="J625" s="22"/>
    </row>
    <row r="626" spans="1:10" ht="12.75" hidden="1" customHeight="1">
      <c r="A626" s="58" t="s">
        <v>88</v>
      </c>
      <c r="B626" s="58" t="s">
        <v>14</v>
      </c>
      <c r="C626" s="58" t="s">
        <v>15</v>
      </c>
      <c r="D626" s="58" t="s">
        <v>89</v>
      </c>
      <c r="E626" s="58" t="s">
        <v>90</v>
      </c>
      <c r="F626" s="58" t="s">
        <v>16</v>
      </c>
      <c r="G626" s="58" t="s">
        <v>91</v>
      </c>
      <c r="H626" s="58" t="s">
        <v>92</v>
      </c>
      <c r="I626" s="58" t="s">
        <v>74</v>
      </c>
      <c r="J626" s="22"/>
    </row>
    <row r="627" spans="1:10" ht="12.75" hidden="1" customHeight="1">
      <c r="A627" s="246">
        <v>1</v>
      </c>
      <c r="B627" s="190" t="s">
        <v>93</v>
      </c>
      <c r="C627" s="211" t="s">
        <v>491</v>
      </c>
      <c r="D627" s="192" t="s">
        <v>484</v>
      </c>
      <c r="E627" s="191"/>
      <c r="F627" s="191" t="s">
        <v>20</v>
      </c>
      <c r="G627" s="191">
        <v>1</v>
      </c>
      <c r="H627" s="193">
        <v>1</v>
      </c>
      <c r="I627" s="193">
        <v>14</v>
      </c>
      <c r="J627" s="22"/>
    </row>
    <row r="628" spans="1:10" ht="12.75" hidden="1" customHeight="1">
      <c r="A628" s="225"/>
      <c r="B628" s="194" t="s">
        <v>23</v>
      </c>
      <c r="C628" s="195" t="s">
        <v>31</v>
      </c>
      <c r="D628" s="196"/>
      <c r="E628" s="195"/>
      <c r="F628" s="195" t="s">
        <v>20</v>
      </c>
      <c r="G628" s="195">
        <v>1</v>
      </c>
      <c r="H628" s="195">
        <v>1</v>
      </c>
      <c r="I628" s="193">
        <v>14</v>
      </c>
      <c r="J628" s="22"/>
    </row>
    <row r="629" spans="1:10" ht="12.75" hidden="1" customHeight="1">
      <c r="A629" s="257"/>
      <c r="B629" s="194" t="s">
        <v>23</v>
      </c>
      <c r="C629" s="195" t="s">
        <v>28</v>
      </c>
      <c r="D629" s="196"/>
      <c r="E629" s="195"/>
      <c r="F629" s="195" t="s">
        <v>20</v>
      </c>
      <c r="G629" s="195">
        <v>2</v>
      </c>
      <c r="H629" s="195">
        <v>2</v>
      </c>
      <c r="I629" s="193">
        <v>14</v>
      </c>
      <c r="J629" s="22"/>
    </row>
    <row r="630" spans="1:10" ht="12.75" hidden="1" customHeight="1">
      <c r="A630" s="225"/>
      <c r="B630" s="194" t="s">
        <v>94</v>
      </c>
      <c r="C630" s="195" t="s">
        <v>44</v>
      </c>
      <c r="D630" s="201"/>
      <c r="E630" s="202"/>
      <c r="F630" s="195" t="s">
        <v>20</v>
      </c>
      <c r="G630" s="195">
        <v>1</v>
      </c>
      <c r="H630" s="195">
        <v>1</v>
      </c>
      <c r="I630" s="193">
        <v>14</v>
      </c>
      <c r="J630" s="22"/>
    </row>
    <row r="631" spans="1:10" hidden="1">
      <c r="A631" s="247"/>
      <c r="B631" s="194" t="s">
        <v>50</v>
      </c>
      <c r="C631" s="195" t="s">
        <v>95</v>
      </c>
      <c r="D631" s="201"/>
      <c r="E631" s="202"/>
      <c r="F631" s="195" t="s">
        <v>20</v>
      </c>
      <c r="G631" s="195">
        <v>2</v>
      </c>
      <c r="H631" s="195">
        <v>2</v>
      </c>
      <c r="I631" s="193">
        <v>14</v>
      </c>
      <c r="J631" s="22"/>
    </row>
    <row r="632" spans="1:10" ht="12.75" hidden="1" customHeight="1">
      <c r="A632" s="248"/>
      <c r="B632" s="203" t="s">
        <v>52</v>
      </c>
      <c r="C632" s="207" t="s">
        <v>53</v>
      </c>
      <c r="D632" s="249"/>
      <c r="E632" s="206"/>
      <c r="F632" s="207" t="s">
        <v>20</v>
      </c>
      <c r="G632" s="207">
        <v>1</v>
      </c>
      <c r="H632" s="208">
        <v>1</v>
      </c>
      <c r="I632" s="193">
        <v>14</v>
      </c>
      <c r="J632" s="22"/>
    </row>
    <row r="633" spans="1:10" ht="12.75" hidden="1" customHeight="1">
      <c r="A633" s="248"/>
      <c r="B633" s="203" t="s">
        <v>54</v>
      </c>
      <c r="C633" s="204" t="s">
        <v>95</v>
      </c>
      <c r="D633" s="205"/>
      <c r="E633" s="206"/>
      <c r="F633" s="207" t="s">
        <v>20</v>
      </c>
      <c r="G633" s="207">
        <v>3</v>
      </c>
      <c r="H633" s="213">
        <v>3</v>
      </c>
      <c r="I633" s="193">
        <v>14</v>
      </c>
      <c r="J633" s="22"/>
    </row>
    <row r="634" spans="1:10" ht="12.75" hidden="1" customHeight="1">
      <c r="A634" s="246">
        <v>2</v>
      </c>
      <c r="B634" s="210" t="s">
        <v>93</v>
      </c>
      <c r="C634" s="211" t="s">
        <v>19</v>
      </c>
      <c r="D634" s="192" t="s">
        <v>485</v>
      </c>
      <c r="E634" s="191"/>
      <c r="F634" s="212" t="s">
        <v>20</v>
      </c>
      <c r="G634" s="212">
        <v>1</v>
      </c>
      <c r="H634" s="213">
        <v>1</v>
      </c>
      <c r="I634" s="193">
        <v>14</v>
      </c>
      <c r="J634" s="22"/>
    </row>
    <row r="635" spans="1:10" ht="12.75" hidden="1" customHeight="1">
      <c r="A635" s="225"/>
      <c r="B635" s="194" t="s">
        <v>23</v>
      </c>
      <c r="C635" s="195" t="s">
        <v>30</v>
      </c>
      <c r="D635" s="214"/>
      <c r="E635" s="195"/>
      <c r="F635" s="207" t="s">
        <v>20</v>
      </c>
      <c r="G635" s="207">
        <v>1</v>
      </c>
      <c r="H635" s="213">
        <v>1</v>
      </c>
      <c r="I635" s="193">
        <v>14</v>
      </c>
      <c r="J635" s="22"/>
    </row>
    <row r="636" spans="1:10" ht="12.75" hidden="1" customHeight="1">
      <c r="A636" s="225"/>
      <c r="B636" s="194" t="s">
        <v>23</v>
      </c>
      <c r="C636" s="195" t="s">
        <v>28</v>
      </c>
      <c r="D636" s="214"/>
      <c r="E636" s="195"/>
      <c r="F636" s="207" t="s">
        <v>20</v>
      </c>
      <c r="G636" s="207">
        <v>1</v>
      </c>
      <c r="H636" s="213">
        <v>1</v>
      </c>
      <c r="I636" s="193">
        <v>14</v>
      </c>
      <c r="J636" s="22"/>
    </row>
    <row r="637" spans="1:10" ht="12.75" hidden="1" customHeight="1">
      <c r="A637" s="225"/>
      <c r="B637" s="215" t="s">
        <v>94</v>
      </c>
      <c r="C637" s="216" t="s">
        <v>44</v>
      </c>
      <c r="D637" s="217"/>
      <c r="E637" s="218"/>
      <c r="F637" s="207" t="s">
        <v>20</v>
      </c>
      <c r="G637" s="207">
        <v>1</v>
      </c>
      <c r="H637" s="213">
        <v>1</v>
      </c>
      <c r="I637" s="193">
        <v>14</v>
      </c>
      <c r="J637" s="22"/>
    </row>
    <row r="638" spans="1:10" ht="12.75" hidden="1" customHeight="1">
      <c r="A638" s="248"/>
      <c r="B638" s="203" t="s">
        <v>50</v>
      </c>
      <c r="C638" s="207" t="s">
        <v>95</v>
      </c>
      <c r="D638" s="192"/>
      <c r="E638" s="206"/>
      <c r="F638" s="207" t="s">
        <v>20</v>
      </c>
      <c r="G638" s="207">
        <v>2</v>
      </c>
      <c r="H638" s="213">
        <v>2</v>
      </c>
      <c r="I638" s="193">
        <v>14</v>
      </c>
      <c r="J638" s="22"/>
    </row>
    <row r="639" spans="1:10" ht="12.75" hidden="1" customHeight="1">
      <c r="A639" s="248"/>
      <c r="B639" s="203" t="s">
        <v>52</v>
      </c>
      <c r="C639" s="207" t="s">
        <v>53</v>
      </c>
      <c r="D639" s="192"/>
      <c r="E639" s="206"/>
      <c r="F639" s="207" t="s">
        <v>20</v>
      </c>
      <c r="G639" s="207">
        <v>1</v>
      </c>
      <c r="H639" s="213">
        <v>1</v>
      </c>
      <c r="I639" s="193">
        <v>14</v>
      </c>
      <c r="J639" s="22"/>
    </row>
    <row r="640" spans="1:10" ht="12.75" hidden="1" customHeight="1">
      <c r="A640" s="248"/>
      <c r="B640" s="203" t="s">
        <v>54</v>
      </c>
      <c r="C640" s="207" t="s">
        <v>95</v>
      </c>
      <c r="D640" s="192"/>
      <c r="E640" s="206"/>
      <c r="F640" s="207" t="s">
        <v>20</v>
      </c>
      <c r="G640" s="207">
        <v>3</v>
      </c>
      <c r="H640" s="213">
        <v>3</v>
      </c>
      <c r="I640" s="193">
        <v>14</v>
      </c>
      <c r="J640" s="22"/>
    </row>
    <row r="641" spans="1:10" ht="12.75" hidden="1" customHeight="1">
      <c r="A641" s="248">
        <v>3</v>
      </c>
      <c r="B641" s="219" t="s">
        <v>93</v>
      </c>
      <c r="C641" s="220" t="s">
        <v>19</v>
      </c>
      <c r="D641" s="192" t="s">
        <v>486</v>
      </c>
      <c r="E641" s="207"/>
      <c r="F641" s="220" t="s">
        <v>20</v>
      </c>
      <c r="G641" s="220">
        <v>1</v>
      </c>
      <c r="H641" s="213">
        <v>1</v>
      </c>
      <c r="I641" s="193">
        <v>14</v>
      </c>
      <c r="J641" s="22"/>
    </row>
    <row r="642" spans="1:10" ht="12.75" hidden="1" customHeight="1">
      <c r="A642" s="248"/>
      <c r="B642" s="221" t="s">
        <v>96</v>
      </c>
      <c r="C642" s="207" t="s">
        <v>35</v>
      </c>
      <c r="D642" s="192"/>
      <c r="E642" s="207"/>
      <c r="F642" s="222" t="s">
        <v>20</v>
      </c>
      <c r="G642" s="222">
        <v>1</v>
      </c>
      <c r="H642" s="213">
        <v>1</v>
      </c>
      <c r="I642" s="193">
        <v>14</v>
      </c>
      <c r="J642" s="22"/>
    </row>
    <row r="643" spans="1:10" ht="12.75" hidden="1" customHeight="1">
      <c r="A643" s="248"/>
      <c r="B643" s="221" t="s">
        <v>94</v>
      </c>
      <c r="C643" s="207" t="s">
        <v>44</v>
      </c>
      <c r="D643" s="192"/>
      <c r="E643" s="206"/>
      <c r="F643" s="207" t="s">
        <v>20</v>
      </c>
      <c r="G643" s="207">
        <v>1</v>
      </c>
      <c r="H643" s="213">
        <v>1</v>
      </c>
      <c r="I643" s="193">
        <v>14</v>
      </c>
      <c r="J643" s="22"/>
    </row>
    <row r="644" spans="1:10" ht="12.75" hidden="1" customHeight="1">
      <c r="A644" s="248"/>
      <c r="B644" s="221" t="s">
        <v>50</v>
      </c>
      <c r="C644" s="207" t="s">
        <v>95</v>
      </c>
      <c r="D644" s="192"/>
      <c r="E644" s="206"/>
      <c r="F644" s="207" t="s">
        <v>20</v>
      </c>
      <c r="G644" s="207">
        <v>2</v>
      </c>
      <c r="H644" s="213">
        <v>2</v>
      </c>
      <c r="I644" s="193">
        <v>14</v>
      </c>
      <c r="J644" s="22"/>
    </row>
    <row r="645" spans="1:10" ht="12.75" hidden="1" customHeight="1">
      <c r="A645" s="248"/>
      <c r="B645" s="221" t="s">
        <v>52</v>
      </c>
      <c r="C645" s="207" t="s">
        <v>53</v>
      </c>
      <c r="D645" s="192"/>
      <c r="E645" s="206"/>
      <c r="F645" s="207" t="s">
        <v>20</v>
      </c>
      <c r="G645" s="207">
        <v>1</v>
      </c>
      <c r="H645" s="213">
        <v>1</v>
      </c>
      <c r="I645" s="193">
        <v>14</v>
      </c>
      <c r="J645" s="22"/>
    </row>
    <row r="646" spans="1:10" ht="12.75" hidden="1" customHeight="1">
      <c r="A646" s="248">
        <v>4</v>
      </c>
      <c r="B646" s="219" t="s">
        <v>93</v>
      </c>
      <c r="C646" s="220" t="s">
        <v>19</v>
      </c>
      <c r="D646" s="192" t="s">
        <v>487</v>
      </c>
      <c r="E646" s="207"/>
      <c r="F646" s="220" t="s">
        <v>20</v>
      </c>
      <c r="G646" s="220">
        <v>2</v>
      </c>
      <c r="H646" s="213">
        <v>2</v>
      </c>
      <c r="I646" s="193">
        <v>14</v>
      </c>
      <c r="J646" s="22"/>
    </row>
    <row r="647" spans="1:10" ht="12.75" hidden="1" customHeight="1">
      <c r="A647" s="248"/>
      <c r="B647" s="221" t="s">
        <v>96</v>
      </c>
      <c r="C647" s="207" t="s">
        <v>36</v>
      </c>
      <c r="D647" s="192"/>
      <c r="E647" s="207"/>
      <c r="F647" s="222" t="s">
        <v>20</v>
      </c>
      <c r="G647" s="222">
        <v>1</v>
      </c>
      <c r="H647" s="213">
        <v>2</v>
      </c>
      <c r="I647" s="193">
        <v>14</v>
      </c>
      <c r="J647" s="22"/>
    </row>
    <row r="648" spans="1:10" ht="12.75" hidden="1" customHeight="1">
      <c r="A648" s="248"/>
      <c r="B648" s="221" t="s">
        <v>94</v>
      </c>
      <c r="C648" s="207" t="s">
        <v>44</v>
      </c>
      <c r="D648" s="192"/>
      <c r="E648" s="206"/>
      <c r="F648" s="207" t="s">
        <v>20</v>
      </c>
      <c r="G648" s="207">
        <v>1</v>
      </c>
      <c r="H648" s="213">
        <v>2</v>
      </c>
      <c r="I648" s="193">
        <v>14</v>
      </c>
      <c r="J648" s="22"/>
    </row>
    <row r="649" spans="1:10" ht="12.75" hidden="1" customHeight="1">
      <c r="A649" s="248"/>
      <c r="B649" s="221" t="s">
        <v>50</v>
      </c>
      <c r="C649" s="207" t="s">
        <v>95</v>
      </c>
      <c r="D649" s="192"/>
      <c r="E649" s="206"/>
      <c r="F649" s="207" t="s">
        <v>20</v>
      </c>
      <c r="G649" s="207">
        <v>2</v>
      </c>
      <c r="H649" s="213">
        <v>4</v>
      </c>
      <c r="I649" s="193">
        <v>14</v>
      </c>
      <c r="J649" s="22"/>
    </row>
    <row r="650" spans="1:10" ht="12.75" hidden="1" customHeight="1">
      <c r="A650" s="248"/>
      <c r="B650" s="221" t="s">
        <v>52</v>
      </c>
      <c r="C650" s="207" t="s">
        <v>53</v>
      </c>
      <c r="D650" s="192"/>
      <c r="E650" s="206"/>
      <c r="F650" s="207" t="s">
        <v>20</v>
      </c>
      <c r="G650" s="207">
        <v>1</v>
      </c>
      <c r="H650" s="213">
        <v>2</v>
      </c>
      <c r="I650" s="193">
        <v>14</v>
      </c>
      <c r="J650" s="22"/>
    </row>
    <row r="651" spans="1:10" ht="12.75" hidden="1" customHeight="1">
      <c r="A651" s="248">
        <v>5</v>
      </c>
      <c r="B651" s="219" t="s">
        <v>93</v>
      </c>
      <c r="C651" s="220" t="s">
        <v>19</v>
      </c>
      <c r="D651" s="192" t="s">
        <v>488</v>
      </c>
      <c r="E651" s="206"/>
      <c r="F651" s="220" t="s">
        <v>20</v>
      </c>
      <c r="G651" s="220">
        <v>2</v>
      </c>
      <c r="H651" s="195">
        <v>2</v>
      </c>
      <c r="I651" s="193">
        <v>14</v>
      </c>
      <c r="J651" s="22"/>
    </row>
    <row r="652" spans="1:10" ht="12.75" hidden="1" customHeight="1">
      <c r="A652" s="248"/>
      <c r="B652" s="221" t="s">
        <v>96</v>
      </c>
      <c r="C652" s="207" t="s">
        <v>38</v>
      </c>
      <c r="D652" s="192"/>
      <c r="E652" s="206"/>
      <c r="F652" s="207" t="s">
        <v>20</v>
      </c>
      <c r="G652" s="207">
        <v>1</v>
      </c>
      <c r="H652" s="195">
        <v>2</v>
      </c>
      <c r="I652" s="193">
        <v>14</v>
      </c>
      <c r="J652" s="22"/>
    </row>
    <row r="653" spans="1:10" hidden="1">
      <c r="A653" s="248"/>
      <c r="B653" s="221" t="s">
        <v>94</v>
      </c>
      <c r="C653" s="207" t="s">
        <v>44</v>
      </c>
      <c r="D653" s="192"/>
      <c r="E653" s="206"/>
      <c r="F653" s="207" t="s">
        <v>20</v>
      </c>
      <c r="G653" s="207">
        <v>1</v>
      </c>
      <c r="H653" s="195">
        <v>2</v>
      </c>
      <c r="I653" s="193">
        <v>14</v>
      </c>
      <c r="J653" s="22"/>
    </row>
    <row r="654" spans="1:10" ht="12.75" hidden="1" customHeight="1">
      <c r="A654" s="248"/>
      <c r="B654" s="221" t="s">
        <v>50</v>
      </c>
      <c r="C654" s="207" t="s">
        <v>95</v>
      </c>
      <c r="D654" s="192"/>
      <c r="E654" s="206"/>
      <c r="F654" s="207" t="s">
        <v>20</v>
      </c>
      <c r="G654" s="207">
        <v>2</v>
      </c>
      <c r="H654" s="195">
        <v>4</v>
      </c>
      <c r="I654" s="193">
        <v>14</v>
      </c>
      <c r="J654" s="22"/>
    </row>
    <row r="655" spans="1:10" ht="12.75" hidden="1" customHeight="1">
      <c r="A655" s="248"/>
      <c r="B655" s="221" t="s">
        <v>52</v>
      </c>
      <c r="C655" s="207" t="s">
        <v>53</v>
      </c>
      <c r="D655" s="192"/>
      <c r="E655" s="206"/>
      <c r="F655" s="207" t="s">
        <v>20</v>
      </c>
      <c r="G655" s="207">
        <v>1</v>
      </c>
      <c r="H655" s="195">
        <v>2</v>
      </c>
      <c r="I655" s="193">
        <v>14</v>
      </c>
    </row>
    <row r="656" spans="1:10" ht="12.75" hidden="1" customHeight="1">
      <c r="A656" s="250">
        <v>6</v>
      </c>
      <c r="B656" s="224" t="s">
        <v>93</v>
      </c>
      <c r="C656" s="225" t="s">
        <v>19</v>
      </c>
      <c r="D656" s="214" t="s">
        <v>489</v>
      </c>
      <c r="E656" s="202"/>
      <c r="F656" s="220" t="s">
        <v>20</v>
      </c>
      <c r="G656" s="225">
        <v>4</v>
      </c>
      <c r="H656" s="195">
        <v>4</v>
      </c>
      <c r="I656" s="193">
        <v>14</v>
      </c>
    </row>
    <row r="657" spans="1:9" ht="12.75" hidden="1" customHeight="1">
      <c r="A657" s="225"/>
      <c r="B657" s="221" t="s">
        <v>96</v>
      </c>
      <c r="C657" s="207" t="s">
        <v>42</v>
      </c>
      <c r="D657" s="217"/>
      <c r="E657" s="206"/>
      <c r="F657" s="207" t="s">
        <v>20</v>
      </c>
      <c r="G657" s="207">
        <v>1</v>
      </c>
      <c r="H657" s="195">
        <v>4</v>
      </c>
      <c r="I657" s="193">
        <v>14</v>
      </c>
    </row>
    <row r="658" spans="1:9" ht="12.75" hidden="1" customHeight="1">
      <c r="A658" s="225"/>
      <c r="B658" s="221" t="s">
        <v>94</v>
      </c>
      <c r="C658" s="207" t="s">
        <v>44</v>
      </c>
      <c r="D658" s="192"/>
      <c r="E658" s="206"/>
      <c r="F658" s="207" t="s">
        <v>20</v>
      </c>
      <c r="G658" s="207">
        <v>1</v>
      </c>
      <c r="H658" s="195">
        <v>4</v>
      </c>
      <c r="I658" s="193">
        <v>14</v>
      </c>
    </row>
    <row r="659" spans="1:9" ht="12.75" hidden="1" customHeight="1">
      <c r="A659" s="225"/>
      <c r="B659" s="226" t="s">
        <v>50</v>
      </c>
      <c r="C659" s="204" t="s">
        <v>95</v>
      </c>
      <c r="D659" s="192"/>
      <c r="E659" s="227"/>
      <c r="F659" s="204" t="s">
        <v>20</v>
      </c>
      <c r="G659" s="204">
        <v>2</v>
      </c>
      <c r="H659" s="195">
        <v>8</v>
      </c>
      <c r="I659" s="193">
        <v>14</v>
      </c>
    </row>
    <row r="660" spans="1:9" ht="12.75" hidden="1" customHeight="1">
      <c r="A660" s="250"/>
      <c r="B660" s="194" t="s">
        <v>52</v>
      </c>
      <c r="C660" s="195" t="s">
        <v>53</v>
      </c>
      <c r="D660" s="214"/>
      <c r="E660" s="202"/>
      <c r="F660" s="195" t="s">
        <v>20</v>
      </c>
      <c r="G660" s="195">
        <v>1</v>
      </c>
      <c r="H660" s="195">
        <v>4</v>
      </c>
      <c r="I660" s="193">
        <v>14</v>
      </c>
    </row>
    <row r="661" spans="1:9" ht="12.75" hidden="1" customHeight="1">
      <c r="A661" s="247">
        <v>7</v>
      </c>
      <c r="B661" s="224" t="s">
        <v>93</v>
      </c>
      <c r="C661" s="225" t="s">
        <v>19</v>
      </c>
      <c r="D661" s="214" t="s">
        <v>490</v>
      </c>
      <c r="E661" s="195"/>
      <c r="F661" s="225" t="s">
        <v>20</v>
      </c>
      <c r="G661" s="225">
        <v>4</v>
      </c>
      <c r="H661" s="231">
        <v>4</v>
      </c>
      <c r="I661" s="193">
        <v>14</v>
      </c>
    </row>
    <row r="662" spans="1:9" ht="12.75" hidden="1" customHeight="1">
      <c r="A662" s="248"/>
      <c r="B662" s="221" t="s">
        <v>94</v>
      </c>
      <c r="C662" s="232" t="s">
        <v>44</v>
      </c>
      <c r="D662" s="228"/>
      <c r="E662" s="206"/>
      <c r="F662" s="207" t="s">
        <v>20</v>
      </c>
      <c r="G662" s="207">
        <v>1</v>
      </c>
      <c r="H662" s="213">
        <v>4</v>
      </c>
      <c r="I662" s="193">
        <v>14</v>
      </c>
    </row>
    <row r="663" spans="1:9" ht="12.75" hidden="1" customHeight="1">
      <c r="A663" s="248"/>
      <c r="B663" s="297" t="s">
        <v>187</v>
      </c>
      <c r="C663" s="298"/>
      <c r="D663" s="298"/>
      <c r="E663" s="299"/>
      <c r="F663" s="204"/>
      <c r="G663" s="204"/>
      <c r="H663" s="209"/>
      <c r="I663" s="193"/>
    </row>
    <row r="664" spans="1:9" s="186" customFormat="1" ht="12.75" hidden="1" customHeight="1">
      <c r="A664" s="247">
        <v>8</v>
      </c>
      <c r="B664" s="224" t="s">
        <v>640</v>
      </c>
      <c r="C664" s="195"/>
      <c r="D664" s="214"/>
      <c r="E664" s="202"/>
      <c r="F664" s="225" t="s">
        <v>20</v>
      </c>
      <c r="G664" s="258">
        <v>22</v>
      </c>
      <c r="H664" s="258">
        <v>22</v>
      </c>
      <c r="I664" s="193">
        <v>14</v>
      </c>
    </row>
    <row r="665" spans="1:9" ht="12.75" hidden="1" customHeight="1">
      <c r="A665" s="247">
        <v>9</v>
      </c>
      <c r="B665" s="233" t="s">
        <v>188</v>
      </c>
      <c r="C665" s="234" t="s">
        <v>51</v>
      </c>
      <c r="D665" s="214"/>
      <c r="E665" s="234"/>
      <c r="F665" s="235" t="s">
        <v>20</v>
      </c>
      <c r="G665" s="236">
        <v>26</v>
      </c>
      <c r="H665" s="237">
        <v>26</v>
      </c>
      <c r="I665" s="193">
        <v>14</v>
      </c>
    </row>
    <row r="666" spans="1:9" ht="12.75" hidden="1" customHeight="1">
      <c r="A666" s="248">
        <v>10</v>
      </c>
      <c r="B666" s="233" t="s">
        <v>58</v>
      </c>
      <c r="C666" s="234" t="s">
        <v>59</v>
      </c>
      <c r="D666" s="214"/>
      <c r="E666" s="234"/>
      <c r="F666" s="235" t="s">
        <v>20</v>
      </c>
      <c r="G666" s="238">
        <v>20</v>
      </c>
      <c r="H666" s="237">
        <v>20</v>
      </c>
      <c r="I666" s="193">
        <v>14</v>
      </c>
    </row>
    <row r="667" spans="1:9" ht="12.75" hidden="1" customHeight="1">
      <c r="A667" s="247">
        <v>11</v>
      </c>
      <c r="B667" s="239" t="s">
        <v>58</v>
      </c>
      <c r="C667" s="240" t="s">
        <v>60</v>
      </c>
      <c r="D667" s="228"/>
      <c r="E667" s="222"/>
      <c r="F667" s="240" t="s">
        <v>20</v>
      </c>
      <c r="G667" s="238">
        <v>4</v>
      </c>
      <c r="H667" s="222">
        <v>4</v>
      </c>
      <c r="I667" s="193">
        <v>14</v>
      </c>
    </row>
    <row r="668" spans="1:9" ht="12.75" hidden="1" customHeight="1">
      <c r="A668" s="247">
        <v>12</v>
      </c>
      <c r="B668" s="239" t="s">
        <v>61</v>
      </c>
      <c r="C668" s="240" t="s">
        <v>62</v>
      </c>
      <c r="D668" s="214"/>
      <c r="E668" s="222"/>
      <c r="F668" s="240" t="s">
        <v>20</v>
      </c>
      <c r="G668" s="238">
        <v>56</v>
      </c>
      <c r="H668" s="222">
        <v>56</v>
      </c>
      <c r="I668" s="193">
        <v>14</v>
      </c>
    </row>
    <row r="669" spans="1:9" ht="12.75" hidden="1" customHeight="1">
      <c r="A669" s="248">
        <v>13</v>
      </c>
      <c r="B669" s="239" t="s">
        <v>63</v>
      </c>
      <c r="C669" s="240" t="s">
        <v>64</v>
      </c>
      <c r="D669" s="214"/>
      <c r="E669" s="222"/>
      <c r="F669" s="235" t="s">
        <v>20</v>
      </c>
      <c r="G669" s="238">
        <v>15</v>
      </c>
      <c r="H669" s="222">
        <v>15</v>
      </c>
      <c r="I669" s="193">
        <v>14</v>
      </c>
    </row>
    <row r="670" spans="1:9" ht="12.75" hidden="1" customHeight="1">
      <c r="A670" s="247">
        <v>14</v>
      </c>
      <c r="B670" s="239" t="s">
        <v>97</v>
      </c>
      <c r="C670" s="241" t="s">
        <v>66</v>
      </c>
      <c r="D670" s="195"/>
      <c r="E670" s="204"/>
      <c r="F670" s="235" t="s">
        <v>20</v>
      </c>
      <c r="G670" s="238">
        <v>58</v>
      </c>
      <c r="H670" s="242">
        <v>58</v>
      </c>
      <c r="I670" s="193">
        <v>14</v>
      </c>
    </row>
    <row r="671" spans="1:9" ht="12.75" hidden="1" customHeight="1">
      <c r="A671" s="247">
        <v>15</v>
      </c>
      <c r="B671" s="239" t="s">
        <v>67</v>
      </c>
      <c r="C671" s="243"/>
      <c r="D671" s="195"/>
      <c r="E671" s="231"/>
      <c r="F671" s="235" t="s">
        <v>20</v>
      </c>
      <c r="G671" s="238">
        <v>39</v>
      </c>
      <c r="H671" s="244">
        <v>39</v>
      </c>
      <c r="I671" s="245">
        <v>14</v>
      </c>
    </row>
    <row r="672" spans="1:9" ht="12.75" hidden="1" customHeight="1">
      <c r="A672" s="84" t="s">
        <v>13</v>
      </c>
      <c r="B672" s="85" t="s">
        <v>14</v>
      </c>
      <c r="C672" s="85" t="s">
        <v>15</v>
      </c>
      <c r="D672" s="85" t="s">
        <v>89</v>
      </c>
      <c r="E672" s="84" t="s">
        <v>90</v>
      </c>
      <c r="F672" s="84" t="s">
        <v>16</v>
      </c>
      <c r="G672" s="85" t="s">
        <v>91</v>
      </c>
      <c r="H672" s="84" t="s">
        <v>92</v>
      </c>
      <c r="I672" s="66" t="s">
        <v>74</v>
      </c>
    </row>
    <row r="673" spans="1:10" ht="12.75" hidden="1" customHeight="1">
      <c r="A673" s="160">
        <v>1</v>
      </c>
      <c r="B673" s="167" t="s">
        <v>93</v>
      </c>
      <c r="C673" s="168" t="s">
        <v>491</v>
      </c>
      <c r="D673" s="169" t="s">
        <v>492</v>
      </c>
      <c r="E673" s="168"/>
      <c r="F673" s="168" t="s">
        <v>20</v>
      </c>
      <c r="G673" s="168">
        <v>1</v>
      </c>
      <c r="H673" s="165">
        <f>G673</f>
        <v>1</v>
      </c>
      <c r="I673" s="159">
        <v>17</v>
      </c>
    </row>
    <row r="674" spans="1:10" ht="12.75" hidden="1" customHeight="1">
      <c r="A674" s="86"/>
      <c r="B674" s="88" t="s">
        <v>23</v>
      </c>
      <c r="C674" s="89" t="s">
        <v>32</v>
      </c>
      <c r="D674" s="90"/>
      <c r="E674" s="91"/>
      <c r="F674" s="89" t="s">
        <v>20</v>
      </c>
      <c r="G674" s="89">
        <v>3</v>
      </c>
      <c r="H674" s="87">
        <f>G674</f>
        <v>3</v>
      </c>
      <c r="I674" s="66">
        <v>17</v>
      </c>
    </row>
    <row r="675" spans="1:10" ht="12.75" hidden="1" customHeight="1">
      <c r="A675" s="92"/>
      <c r="B675" s="93" t="s">
        <v>23</v>
      </c>
      <c r="C675" s="94" t="s">
        <v>31</v>
      </c>
      <c r="D675" s="95"/>
      <c r="E675" s="94"/>
      <c r="F675" s="94" t="s">
        <v>20</v>
      </c>
      <c r="G675" s="94">
        <v>1</v>
      </c>
      <c r="H675" s="96">
        <v>1</v>
      </c>
      <c r="I675" s="66">
        <v>17</v>
      </c>
    </row>
    <row r="676" spans="1:10" ht="12.75" hidden="1" customHeight="1">
      <c r="A676" s="97"/>
      <c r="B676" s="98" t="s">
        <v>94</v>
      </c>
      <c r="C676" s="99" t="s">
        <v>44</v>
      </c>
      <c r="D676" s="100"/>
      <c r="E676" s="101"/>
      <c r="F676" s="99" t="s">
        <v>20</v>
      </c>
      <c r="G676" s="99">
        <v>1</v>
      </c>
      <c r="H676" s="99">
        <f>G676*$G$4</f>
        <v>1</v>
      </c>
      <c r="I676" s="66">
        <v>17</v>
      </c>
    </row>
    <row r="677" spans="1:10" ht="12.75" hidden="1" customHeight="1">
      <c r="A677" s="86"/>
      <c r="B677" s="102" t="s">
        <v>50</v>
      </c>
      <c r="C677" s="89" t="s">
        <v>95</v>
      </c>
      <c r="D677" s="103"/>
      <c r="E677" s="104"/>
      <c r="F677" s="89" t="s">
        <v>20</v>
      </c>
      <c r="G677" s="89">
        <v>3</v>
      </c>
      <c r="H677" s="105">
        <f>G677*$G$4</f>
        <v>3</v>
      </c>
      <c r="I677" s="66">
        <v>17</v>
      </c>
    </row>
    <row r="678" spans="1:10" ht="12.75" hidden="1" customHeight="1">
      <c r="A678" s="86"/>
      <c r="B678" s="102" t="s">
        <v>52</v>
      </c>
      <c r="C678" s="89" t="s">
        <v>53</v>
      </c>
      <c r="D678" s="103"/>
      <c r="E678" s="104"/>
      <c r="F678" s="89" t="s">
        <v>20</v>
      </c>
      <c r="G678" s="89">
        <v>1</v>
      </c>
      <c r="H678" s="87">
        <f>G678*$G$4</f>
        <v>1</v>
      </c>
      <c r="I678" s="66">
        <v>17</v>
      </c>
    </row>
    <row r="679" spans="1:10" ht="12.75" hidden="1" customHeight="1">
      <c r="A679" s="86"/>
      <c r="B679" s="102" t="s">
        <v>54</v>
      </c>
      <c r="C679" s="89" t="s">
        <v>95</v>
      </c>
      <c r="D679" s="103"/>
      <c r="E679" s="104"/>
      <c r="F679" s="89" t="s">
        <v>20</v>
      </c>
      <c r="G679" s="89">
        <v>4</v>
      </c>
      <c r="H679" s="87">
        <f>G679*$G$4</f>
        <v>4</v>
      </c>
      <c r="I679" s="66">
        <v>17</v>
      </c>
    </row>
    <row r="680" spans="1:10" ht="12.75" hidden="1" customHeight="1">
      <c r="A680" s="160">
        <v>2</v>
      </c>
      <c r="B680" s="161" t="s">
        <v>93</v>
      </c>
      <c r="C680" s="162" t="s">
        <v>19</v>
      </c>
      <c r="D680" s="166" t="s">
        <v>651</v>
      </c>
      <c r="E680" s="162"/>
      <c r="F680" s="162" t="s">
        <v>20</v>
      </c>
      <c r="G680" s="162">
        <v>1</v>
      </c>
      <c r="H680" s="165">
        <v>3</v>
      </c>
      <c r="I680" s="159">
        <v>17</v>
      </c>
    </row>
    <row r="681" spans="1:10" ht="12.75" hidden="1" customHeight="1">
      <c r="A681" s="86"/>
      <c r="B681" s="88" t="s">
        <v>96</v>
      </c>
      <c r="C681" s="89" t="s">
        <v>42</v>
      </c>
      <c r="D681" s="106"/>
      <c r="E681" s="89"/>
      <c r="F681" s="89" t="s">
        <v>20</v>
      </c>
      <c r="G681" s="89">
        <v>1</v>
      </c>
      <c r="H681" s="87">
        <v>3</v>
      </c>
      <c r="I681" s="66">
        <v>17</v>
      </c>
      <c r="J681" s="181"/>
    </row>
    <row r="682" spans="1:10" ht="12.75" hidden="1" customHeight="1">
      <c r="A682" s="86"/>
      <c r="B682" s="88" t="s">
        <v>94</v>
      </c>
      <c r="C682" s="89" t="s">
        <v>44</v>
      </c>
      <c r="D682" s="103"/>
      <c r="E682" s="104"/>
      <c r="F682" s="89" t="s">
        <v>20</v>
      </c>
      <c r="G682" s="89">
        <v>1</v>
      </c>
      <c r="H682" s="87">
        <v>3</v>
      </c>
      <c r="I682" s="66">
        <v>17</v>
      </c>
    </row>
    <row r="683" spans="1:10" ht="12.75" hidden="1" customHeight="1">
      <c r="A683" s="86"/>
      <c r="B683" s="88" t="s">
        <v>50</v>
      </c>
      <c r="C683" s="89" t="s">
        <v>95</v>
      </c>
      <c r="D683" s="103"/>
      <c r="E683" s="104"/>
      <c r="F683" s="89" t="s">
        <v>20</v>
      </c>
      <c r="G683" s="89">
        <v>2</v>
      </c>
      <c r="H683" s="87">
        <f>G683*$G$11</f>
        <v>6</v>
      </c>
      <c r="I683" s="66">
        <v>17</v>
      </c>
    </row>
    <row r="684" spans="1:10" ht="12.75" hidden="1" customHeight="1">
      <c r="A684" s="86"/>
      <c r="B684" s="88" t="s">
        <v>52</v>
      </c>
      <c r="C684" s="89" t="s">
        <v>53</v>
      </c>
      <c r="D684" s="103"/>
      <c r="E684" s="104"/>
      <c r="F684" s="89" t="s">
        <v>20</v>
      </c>
      <c r="G684" s="89">
        <v>1</v>
      </c>
      <c r="H684" s="87">
        <v>3</v>
      </c>
      <c r="I684" s="66">
        <v>17</v>
      </c>
    </row>
    <row r="685" spans="1:10" ht="12.75" hidden="1" customHeight="1">
      <c r="A685" s="160">
        <v>3</v>
      </c>
      <c r="B685" s="161" t="s">
        <v>93</v>
      </c>
      <c r="C685" s="162" t="s">
        <v>19</v>
      </c>
      <c r="D685" s="166" t="s">
        <v>493</v>
      </c>
      <c r="E685" s="164"/>
      <c r="F685" s="162" t="s">
        <v>20</v>
      </c>
      <c r="G685" s="162">
        <v>1</v>
      </c>
      <c r="H685" s="165">
        <f>G685</f>
        <v>1</v>
      </c>
      <c r="I685" s="159">
        <v>17</v>
      </c>
    </row>
    <row r="686" spans="1:10" ht="12.75" hidden="1" customHeight="1">
      <c r="A686" s="86"/>
      <c r="B686" s="88" t="s">
        <v>96</v>
      </c>
      <c r="C686" s="89" t="s">
        <v>36</v>
      </c>
      <c r="D686" s="106"/>
      <c r="E686" s="89"/>
      <c r="F686" s="89" t="s">
        <v>20</v>
      </c>
      <c r="G686" s="89">
        <v>1</v>
      </c>
      <c r="H686" s="87">
        <f>G686*$G$17</f>
        <v>1</v>
      </c>
      <c r="I686" s="66">
        <v>17</v>
      </c>
    </row>
    <row r="687" spans="1:10" ht="12.75" hidden="1" customHeight="1">
      <c r="A687" s="86"/>
      <c r="B687" s="88" t="s">
        <v>94</v>
      </c>
      <c r="C687" s="89" t="s">
        <v>44</v>
      </c>
      <c r="D687" s="103"/>
      <c r="E687" s="104"/>
      <c r="F687" s="89" t="s">
        <v>20</v>
      </c>
      <c r="G687" s="89">
        <v>1</v>
      </c>
      <c r="H687" s="87">
        <f>G687*$G$17</f>
        <v>1</v>
      </c>
      <c r="I687" s="66">
        <v>17</v>
      </c>
    </row>
    <row r="688" spans="1:10" ht="12.75" hidden="1" customHeight="1">
      <c r="A688" s="86"/>
      <c r="B688" s="88" t="s">
        <v>50</v>
      </c>
      <c r="C688" s="89" t="s">
        <v>95</v>
      </c>
      <c r="D688" s="103"/>
      <c r="E688" s="104"/>
      <c r="F688" s="89" t="s">
        <v>20</v>
      </c>
      <c r="G688" s="89">
        <v>2</v>
      </c>
      <c r="H688" s="87">
        <f>G688*$G$17</f>
        <v>2</v>
      </c>
      <c r="I688" s="66">
        <v>17</v>
      </c>
    </row>
    <row r="689" spans="1:9" ht="12.75" hidden="1" customHeight="1">
      <c r="A689" s="86"/>
      <c r="B689" s="88" t="s">
        <v>52</v>
      </c>
      <c r="C689" s="89" t="s">
        <v>53</v>
      </c>
      <c r="D689" s="103"/>
      <c r="E689" s="104"/>
      <c r="F689" s="89" t="s">
        <v>20</v>
      </c>
      <c r="G689" s="89">
        <v>1</v>
      </c>
      <c r="H689" s="87">
        <f>G689*$G$17</f>
        <v>1</v>
      </c>
      <c r="I689" s="66">
        <v>17</v>
      </c>
    </row>
    <row r="690" spans="1:9" ht="12.75" hidden="1" customHeight="1">
      <c r="A690" s="160">
        <v>4</v>
      </c>
      <c r="B690" s="161" t="s">
        <v>93</v>
      </c>
      <c r="C690" s="162" t="s">
        <v>19</v>
      </c>
      <c r="D690" s="163" t="s">
        <v>652</v>
      </c>
      <c r="E690" s="164"/>
      <c r="F690" s="162" t="s">
        <v>20</v>
      </c>
      <c r="G690" s="162">
        <v>1</v>
      </c>
      <c r="H690" s="165">
        <v>7</v>
      </c>
      <c r="I690" s="159">
        <v>17</v>
      </c>
    </row>
    <row r="691" spans="1:9" ht="12.75" hidden="1" customHeight="1">
      <c r="A691" s="86"/>
      <c r="B691" s="88" t="s">
        <v>94</v>
      </c>
      <c r="C691" s="89" t="s">
        <v>44</v>
      </c>
      <c r="D691" s="108"/>
      <c r="E691" s="104"/>
      <c r="F691" s="89" t="s">
        <v>20</v>
      </c>
      <c r="G691" s="89">
        <v>1</v>
      </c>
      <c r="H691" s="87">
        <v>7</v>
      </c>
      <c r="I691" s="66">
        <v>17</v>
      </c>
    </row>
    <row r="692" spans="1:9" s="278" customFormat="1" ht="12.75" hidden="1" customHeight="1">
      <c r="A692" s="279">
        <v>5</v>
      </c>
      <c r="B692" s="280" t="s">
        <v>93</v>
      </c>
      <c r="C692" s="162" t="s">
        <v>19</v>
      </c>
      <c r="D692" s="282" t="s">
        <v>653</v>
      </c>
      <c r="E692" s="281"/>
      <c r="F692" s="281" t="s">
        <v>20</v>
      </c>
      <c r="G692" s="281">
        <v>1</v>
      </c>
      <c r="H692" s="176">
        <f>G692</f>
        <v>1</v>
      </c>
      <c r="I692" s="283">
        <v>17</v>
      </c>
    </row>
    <row r="693" spans="1:9" s="278" customFormat="1" ht="12.75" hidden="1" customHeight="1">
      <c r="A693" s="97"/>
      <c r="B693" s="98" t="s">
        <v>23</v>
      </c>
      <c r="C693" s="99" t="s">
        <v>28</v>
      </c>
      <c r="D693" s="116"/>
      <c r="E693" s="97"/>
      <c r="F693" s="99" t="s">
        <v>20</v>
      </c>
      <c r="G693" s="99">
        <v>1</v>
      </c>
      <c r="H693" s="99">
        <f>G693</f>
        <v>1</v>
      </c>
      <c r="I693" s="284">
        <v>17</v>
      </c>
    </row>
    <row r="694" spans="1:9" s="278" customFormat="1" ht="12.75" hidden="1" customHeight="1">
      <c r="A694" s="97"/>
      <c r="B694" s="98" t="s">
        <v>23</v>
      </c>
      <c r="C694" s="99" t="s">
        <v>30</v>
      </c>
      <c r="D694" s="285"/>
      <c r="E694" s="99"/>
      <c r="F694" s="99" t="s">
        <v>20</v>
      </c>
      <c r="G694" s="99">
        <v>1</v>
      </c>
      <c r="H694" s="99">
        <v>1</v>
      </c>
      <c r="I694" s="284">
        <v>17</v>
      </c>
    </row>
    <row r="695" spans="1:9" s="278" customFormat="1" ht="12.75" hidden="1" customHeight="1">
      <c r="A695" s="97"/>
      <c r="B695" s="98" t="s">
        <v>23</v>
      </c>
      <c r="C695" s="99" t="s">
        <v>32</v>
      </c>
      <c r="D695" s="285"/>
      <c r="E695" s="99"/>
      <c r="F695" s="99" t="s">
        <v>20</v>
      </c>
      <c r="G695" s="99">
        <v>1</v>
      </c>
      <c r="H695" s="99">
        <v>1</v>
      </c>
      <c r="I695" s="284">
        <v>17</v>
      </c>
    </row>
    <row r="696" spans="1:9" s="278" customFormat="1" ht="12.75" hidden="1" customHeight="1">
      <c r="A696" s="97"/>
      <c r="B696" s="98" t="s">
        <v>94</v>
      </c>
      <c r="C696" s="99" t="s">
        <v>44</v>
      </c>
      <c r="D696" s="100"/>
      <c r="E696" s="101"/>
      <c r="F696" s="99" t="s">
        <v>20</v>
      </c>
      <c r="G696" s="99">
        <v>1</v>
      </c>
      <c r="H696" s="99">
        <f>G696*$G$4</f>
        <v>1</v>
      </c>
      <c r="I696" s="284">
        <v>17</v>
      </c>
    </row>
    <row r="697" spans="1:9" s="278" customFormat="1" ht="12.75" hidden="1" customHeight="1">
      <c r="A697" s="97"/>
      <c r="B697" s="98" t="s">
        <v>50</v>
      </c>
      <c r="C697" s="99" t="s">
        <v>95</v>
      </c>
      <c r="D697" s="100"/>
      <c r="E697" s="101"/>
      <c r="F697" s="99" t="s">
        <v>20</v>
      </c>
      <c r="G697" s="99">
        <v>3</v>
      </c>
      <c r="H697" s="99">
        <f>G697*$G$4</f>
        <v>3</v>
      </c>
      <c r="I697" s="284">
        <v>17</v>
      </c>
    </row>
    <row r="698" spans="1:9" s="278" customFormat="1" ht="12.75" hidden="1" customHeight="1">
      <c r="A698" s="97"/>
      <c r="B698" s="98" t="s">
        <v>52</v>
      </c>
      <c r="C698" s="99" t="s">
        <v>53</v>
      </c>
      <c r="D698" s="100"/>
      <c r="E698" s="101"/>
      <c r="F698" s="99" t="s">
        <v>20</v>
      </c>
      <c r="G698" s="99">
        <v>1</v>
      </c>
      <c r="H698" s="99">
        <f>G698*$G$4</f>
        <v>1</v>
      </c>
      <c r="I698" s="284">
        <v>17</v>
      </c>
    </row>
    <row r="699" spans="1:9" s="278" customFormat="1" ht="12.75" hidden="1" customHeight="1">
      <c r="A699" s="97"/>
      <c r="B699" s="98" t="s">
        <v>54</v>
      </c>
      <c r="C699" s="99" t="s">
        <v>95</v>
      </c>
      <c r="D699" s="100"/>
      <c r="E699" s="101"/>
      <c r="F699" s="99" t="s">
        <v>20</v>
      </c>
      <c r="G699" s="99">
        <v>4</v>
      </c>
      <c r="H699" s="99">
        <f>G699*$G$4</f>
        <v>4</v>
      </c>
      <c r="I699" s="284">
        <v>17</v>
      </c>
    </row>
    <row r="700" spans="1:9" s="278" customFormat="1" ht="12.75" hidden="1" customHeight="1">
      <c r="A700" s="160">
        <v>6</v>
      </c>
      <c r="B700" s="167" t="s">
        <v>93</v>
      </c>
      <c r="C700" s="162" t="s">
        <v>19</v>
      </c>
      <c r="D700" s="169" t="s">
        <v>654</v>
      </c>
      <c r="E700" s="168"/>
      <c r="F700" s="168" t="s">
        <v>20</v>
      </c>
      <c r="G700" s="168">
        <v>1</v>
      </c>
      <c r="H700" s="165">
        <f>G700</f>
        <v>1</v>
      </c>
      <c r="I700" s="159">
        <v>17</v>
      </c>
    </row>
    <row r="701" spans="1:9" s="278" customFormat="1" ht="12.75" hidden="1" customHeight="1">
      <c r="A701" s="86"/>
      <c r="B701" s="88" t="s">
        <v>23</v>
      </c>
      <c r="C701" s="89" t="s">
        <v>26</v>
      </c>
      <c r="D701" s="90"/>
      <c r="E701" s="91"/>
      <c r="F701" s="89" t="s">
        <v>20</v>
      </c>
      <c r="G701" s="89">
        <v>1</v>
      </c>
      <c r="H701" s="87">
        <f>G701</f>
        <v>1</v>
      </c>
      <c r="I701" s="66">
        <v>17</v>
      </c>
    </row>
    <row r="702" spans="1:9" s="278" customFormat="1" ht="12.75" hidden="1" customHeight="1">
      <c r="A702" s="92"/>
      <c r="B702" s="93" t="s">
        <v>23</v>
      </c>
      <c r="C702" s="94" t="s">
        <v>28</v>
      </c>
      <c r="D702" s="95"/>
      <c r="E702" s="94"/>
      <c r="F702" s="94" t="s">
        <v>20</v>
      </c>
      <c r="G702" s="94">
        <v>1</v>
      </c>
      <c r="H702" s="96">
        <v>1</v>
      </c>
      <c r="I702" s="66">
        <v>17</v>
      </c>
    </row>
    <row r="703" spans="1:9" s="278" customFormat="1" ht="12.75" hidden="1" customHeight="1">
      <c r="A703" s="97"/>
      <c r="B703" s="98" t="s">
        <v>94</v>
      </c>
      <c r="C703" s="99" t="s">
        <v>44</v>
      </c>
      <c r="D703" s="100"/>
      <c r="E703" s="101"/>
      <c r="F703" s="99" t="s">
        <v>20</v>
      </c>
      <c r="G703" s="99">
        <v>1</v>
      </c>
      <c r="H703" s="99">
        <f>G703*$G$4</f>
        <v>1</v>
      </c>
      <c r="I703" s="66">
        <v>17</v>
      </c>
    </row>
    <row r="704" spans="1:9" s="278" customFormat="1" ht="12.75" hidden="1" customHeight="1">
      <c r="A704" s="86"/>
      <c r="B704" s="102" t="s">
        <v>50</v>
      </c>
      <c r="C704" s="89" t="s">
        <v>95</v>
      </c>
      <c r="D704" s="103"/>
      <c r="E704" s="104"/>
      <c r="F704" s="89" t="s">
        <v>20</v>
      </c>
      <c r="G704" s="89">
        <v>3</v>
      </c>
      <c r="H704" s="105">
        <f>G704*$G$4</f>
        <v>3</v>
      </c>
      <c r="I704" s="66">
        <v>17</v>
      </c>
    </row>
    <row r="705" spans="1:9" s="278" customFormat="1" ht="12.75" hidden="1" customHeight="1">
      <c r="A705" s="86"/>
      <c r="B705" s="102" t="s">
        <v>52</v>
      </c>
      <c r="C705" s="89" t="s">
        <v>53</v>
      </c>
      <c r="D705" s="103"/>
      <c r="E705" s="104"/>
      <c r="F705" s="89" t="s">
        <v>20</v>
      </c>
      <c r="G705" s="89">
        <v>1</v>
      </c>
      <c r="H705" s="87">
        <f>G705*$G$4</f>
        <v>1</v>
      </c>
      <c r="I705" s="66">
        <v>17</v>
      </c>
    </row>
    <row r="706" spans="1:9" s="278" customFormat="1" ht="12.75" hidden="1" customHeight="1">
      <c r="A706" s="86"/>
      <c r="B706" s="102" t="s">
        <v>54</v>
      </c>
      <c r="C706" s="89" t="s">
        <v>95</v>
      </c>
      <c r="D706" s="103"/>
      <c r="E706" s="104"/>
      <c r="F706" s="89" t="s">
        <v>20</v>
      </c>
      <c r="G706" s="89">
        <v>3</v>
      </c>
      <c r="H706" s="87">
        <f>G706*$G$4</f>
        <v>3</v>
      </c>
      <c r="I706" s="66">
        <v>17</v>
      </c>
    </row>
    <row r="707" spans="1:9" ht="12.75" hidden="1" customHeight="1">
      <c r="A707" s="160">
        <v>5</v>
      </c>
      <c r="B707" s="161" t="s">
        <v>93</v>
      </c>
      <c r="C707" s="162" t="s">
        <v>19</v>
      </c>
      <c r="D707" s="163" t="s">
        <v>494</v>
      </c>
      <c r="E707" s="164"/>
      <c r="F707" s="162" t="s">
        <v>20</v>
      </c>
      <c r="G707" s="162">
        <v>1</v>
      </c>
      <c r="H707" s="165">
        <f>G707</f>
        <v>1</v>
      </c>
      <c r="I707" s="159">
        <v>17</v>
      </c>
    </row>
    <row r="708" spans="1:9" ht="12.75" hidden="1" customHeight="1">
      <c r="A708" s="86"/>
      <c r="B708" s="88" t="s">
        <v>96</v>
      </c>
      <c r="C708" s="89" t="s">
        <v>38</v>
      </c>
      <c r="D708" s="107"/>
      <c r="E708" s="89"/>
      <c r="F708" s="109" t="s">
        <v>20</v>
      </c>
      <c r="G708" s="109">
        <v>1</v>
      </c>
      <c r="H708" s="87">
        <f>G708*$G$23</f>
        <v>3</v>
      </c>
      <c r="I708" s="66">
        <v>17</v>
      </c>
    </row>
    <row r="709" spans="1:9" ht="12.75" hidden="1" customHeight="1">
      <c r="A709" s="86"/>
      <c r="B709" s="88" t="s">
        <v>94</v>
      </c>
      <c r="C709" s="89" t="s">
        <v>44</v>
      </c>
      <c r="D709" s="108"/>
      <c r="E709" s="104"/>
      <c r="F709" s="89" t="s">
        <v>20</v>
      </c>
      <c r="G709" s="89">
        <v>1</v>
      </c>
      <c r="H709" s="87">
        <v>1</v>
      </c>
      <c r="I709" s="66">
        <v>17</v>
      </c>
    </row>
    <row r="710" spans="1:9" ht="12.75" hidden="1" customHeight="1">
      <c r="A710" s="86"/>
      <c r="B710" s="88" t="s">
        <v>50</v>
      </c>
      <c r="C710" s="89" t="s">
        <v>95</v>
      </c>
      <c r="D710" s="108"/>
      <c r="E710" s="104"/>
      <c r="F710" s="89" t="s">
        <v>20</v>
      </c>
      <c r="G710" s="89">
        <v>2</v>
      </c>
      <c r="H710" s="87">
        <f>G710*$G$23</f>
        <v>6</v>
      </c>
      <c r="I710" s="66">
        <v>17</v>
      </c>
    </row>
    <row r="711" spans="1:9" ht="12.75" hidden="1" customHeight="1">
      <c r="A711" s="86"/>
      <c r="B711" s="88" t="s">
        <v>52</v>
      </c>
      <c r="C711" s="89" t="s">
        <v>53</v>
      </c>
      <c r="D711" s="108"/>
      <c r="E711" s="104"/>
      <c r="F711" s="89" t="s">
        <v>20</v>
      </c>
      <c r="G711" s="89">
        <v>1</v>
      </c>
      <c r="H711" s="87">
        <f>G711*$G$23</f>
        <v>3</v>
      </c>
      <c r="I711" s="66">
        <v>17</v>
      </c>
    </row>
    <row r="712" spans="1:9" ht="12.75" hidden="1" customHeight="1">
      <c r="A712" s="97">
        <v>6</v>
      </c>
      <c r="B712" s="110" t="s">
        <v>188</v>
      </c>
      <c r="C712" s="111" t="s">
        <v>51</v>
      </c>
      <c r="D712" s="111"/>
      <c r="E712" s="111"/>
      <c r="F712" s="111" t="s">
        <v>20</v>
      </c>
      <c r="G712" s="111">
        <v>32</v>
      </c>
      <c r="H712" s="111">
        <f t="shared" ref="H712:H718" si="7">G712</f>
        <v>32</v>
      </c>
      <c r="I712" s="66">
        <v>17</v>
      </c>
    </row>
    <row r="713" spans="1:9" ht="12.75" hidden="1" customHeight="1">
      <c r="A713" s="97">
        <v>7</v>
      </c>
      <c r="B713" s="110" t="s">
        <v>58</v>
      </c>
      <c r="C713" s="111" t="s">
        <v>59</v>
      </c>
      <c r="D713" s="111"/>
      <c r="E713" s="111"/>
      <c r="F713" s="111" t="s">
        <v>20</v>
      </c>
      <c r="G713" s="111">
        <v>15</v>
      </c>
      <c r="H713" s="111">
        <f t="shared" si="7"/>
        <v>15</v>
      </c>
      <c r="I713" s="66">
        <v>17</v>
      </c>
    </row>
    <row r="714" spans="1:9" ht="12.75" hidden="1" customHeight="1">
      <c r="A714" s="97">
        <f>A713+1</f>
        <v>8</v>
      </c>
      <c r="B714" s="110" t="s">
        <v>58</v>
      </c>
      <c r="C714" s="111" t="s">
        <v>60</v>
      </c>
      <c r="D714" s="111"/>
      <c r="E714" s="111"/>
      <c r="F714" s="111" t="s">
        <v>20</v>
      </c>
      <c r="G714" s="111">
        <v>10</v>
      </c>
      <c r="H714" s="111">
        <f t="shared" si="7"/>
        <v>10</v>
      </c>
      <c r="I714" s="66">
        <v>17</v>
      </c>
    </row>
    <row r="715" spans="1:9" ht="12.75" hidden="1" customHeight="1">
      <c r="A715" s="97">
        <f>A714+1</f>
        <v>9</v>
      </c>
      <c r="B715" s="110" t="s">
        <v>61</v>
      </c>
      <c r="C715" s="111" t="s">
        <v>62</v>
      </c>
      <c r="D715" s="111"/>
      <c r="E715" s="111"/>
      <c r="F715" s="111" t="s">
        <v>20</v>
      </c>
      <c r="G715" s="111">
        <v>54</v>
      </c>
      <c r="H715" s="111">
        <f t="shared" si="7"/>
        <v>54</v>
      </c>
      <c r="I715" s="66">
        <v>17</v>
      </c>
    </row>
    <row r="716" spans="1:9" ht="12.75" hidden="1" customHeight="1">
      <c r="A716" s="97">
        <f>A715+1</f>
        <v>10</v>
      </c>
      <c r="B716" s="110" t="s">
        <v>63</v>
      </c>
      <c r="C716" s="111" t="s">
        <v>64</v>
      </c>
      <c r="D716" s="111"/>
      <c r="E716" s="111"/>
      <c r="F716" s="111" t="s">
        <v>20</v>
      </c>
      <c r="G716" s="111">
        <v>13</v>
      </c>
      <c r="H716" s="111">
        <f t="shared" si="7"/>
        <v>13</v>
      </c>
      <c r="I716" s="66">
        <v>17</v>
      </c>
    </row>
    <row r="717" spans="1:9" ht="12.75" hidden="1" customHeight="1">
      <c r="A717" s="97">
        <f>A716+1</f>
        <v>11</v>
      </c>
      <c r="B717" s="112" t="s">
        <v>97</v>
      </c>
      <c r="C717" s="113" t="s">
        <v>66</v>
      </c>
      <c r="D717" s="99"/>
      <c r="E717" s="99"/>
      <c r="F717" s="99" t="s">
        <v>20</v>
      </c>
      <c r="G717" s="99">
        <v>30</v>
      </c>
      <c r="H717" s="99">
        <f t="shared" si="7"/>
        <v>30</v>
      </c>
      <c r="I717" s="66">
        <v>17</v>
      </c>
    </row>
    <row r="718" spans="1:9" ht="12.75" hidden="1" customHeight="1">
      <c r="A718" s="97">
        <f>A717+1</f>
        <v>12</v>
      </c>
      <c r="B718" s="101" t="s">
        <v>67</v>
      </c>
      <c r="C718" s="99"/>
      <c r="D718" s="99"/>
      <c r="E718" s="99"/>
      <c r="F718" s="99" t="s">
        <v>20</v>
      </c>
      <c r="G718" s="99">
        <v>35</v>
      </c>
      <c r="H718" s="99">
        <f t="shared" si="7"/>
        <v>35</v>
      </c>
      <c r="I718" s="66">
        <v>17</v>
      </c>
    </row>
    <row r="719" spans="1:9" ht="12.75" hidden="1" customHeight="1">
      <c r="A719" s="84" t="s">
        <v>13</v>
      </c>
      <c r="B719" s="85" t="s">
        <v>14</v>
      </c>
      <c r="C719" s="85" t="s">
        <v>15</v>
      </c>
      <c r="D719" s="85" t="s">
        <v>89</v>
      </c>
      <c r="E719" s="84" t="s">
        <v>90</v>
      </c>
      <c r="F719" s="84" t="s">
        <v>16</v>
      </c>
      <c r="G719" s="85" t="s">
        <v>91</v>
      </c>
      <c r="H719" s="84" t="s">
        <v>92</v>
      </c>
      <c r="I719" s="66" t="s">
        <v>74</v>
      </c>
    </row>
    <row r="720" spans="1:9" ht="12.75" hidden="1" customHeight="1">
      <c r="A720" s="160">
        <v>1</v>
      </c>
      <c r="B720" s="167" t="s">
        <v>93</v>
      </c>
      <c r="C720" s="168" t="s">
        <v>491</v>
      </c>
      <c r="D720" s="169" t="s">
        <v>495</v>
      </c>
      <c r="E720" s="168"/>
      <c r="F720" s="168" t="s">
        <v>20</v>
      </c>
      <c r="G720" s="168">
        <v>1</v>
      </c>
      <c r="H720" s="165">
        <f>G720*$G$4</f>
        <v>1</v>
      </c>
      <c r="I720" s="159">
        <v>18</v>
      </c>
    </row>
    <row r="721" spans="1:10" ht="12.75" hidden="1" customHeight="1">
      <c r="A721" s="92"/>
      <c r="B721" s="93" t="s">
        <v>23</v>
      </c>
      <c r="C721" s="94" t="s">
        <v>42</v>
      </c>
      <c r="D721" s="114"/>
      <c r="E721" s="115"/>
      <c r="F721" s="94" t="s">
        <v>20</v>
      </c>
      <c r="G721" s="94">
        <v>2</v>
      </c>
      <c r="H721" s="96">
        <f>G721</f>
        <v>2</v>
      </c>
      <c r="I721" s="66">
        <v>18</v>
      </c>
    </row>
    <row r="722" spans="1:10" ht="12.75" hidden="1" customHeight="1">
      <c r="A722" s="97"/>
      <c r="B722" s="98" t="s">
        <v>23</v>
      </c>
      <c r="C722" s="99" t="s">
        <v>40</v>
      </c>
      <c r="D722" s="116"/>
      <c r="E722" s="97"/>
      <c r="F722" s="99" t="s">
        <v>20</v>
      </c>
      <c r="G722" s="99">
        <v>1</v>
      </c>
      <c r="H722" s="99">
        <f t="shared" ref="H722:H727" si="8">G722*$G$4</f>
        <v>1</v>
      </c>
      <c r="I722" s="66">
        <v>18</v>
      </c>
    </row>
    <row r="723" spans="1:10" ht="12.75" hidden="1" customHeight="1">
      <c r="A723" s="92"/>
      <c r="B723" s="93" t="s">
        <v>23</v>
      </c>
      <c r="C723" s="94" t="s">
        <v>38</v>
      </c>
      <c r="D723" s="95"/>
      <c r="E723" s="94"/>
      <c r="F723" s="94" t="s">
        <v>20</v>
      </c>
      <c r="G723" s="94">
        <v>1</v>
      </c>
      <c r="H723" s="117">
        <f t="shared" si="8"/>
        <v>1</v>
      </c>
      <c r="I723" s="66">
        <v>18</v>
      </c>
    </row>
    <row r="724" spans="1:10" ht="12.75" hidden="1" customHeight="1">
      <c r="A724" s="97"/>
      <c r="B724" s="98" t="s">
        <v>94</v>
      </c>
      <c r="C724" s="99" t="s">
        <v>44</v>
      </c>
      <c r="D724" s="100"/>
      <c r="E724" s="101"/>
      <c r="F724" s="99" t="s">
        <v>20</v>
      </c>
      <c r="G724" s="99">
        <v>1</v>
      </c>
      <c r="H724" s="99">
        <f t="shared" si="8"/>
        <v>1</v>
      </c>
      <c r="I724" s="66">
        <v>18</v>
      </c>
    </row>
    <row r="725" spans="1:10" ht="12.75" hidden="1" customHeight="1">
      <c r="A725" s="86"/>
      <c r="B725" s="102" t="s">
        <v>50</v>
      </c>
      <c r="C725" s="89" t="s">
        <v>95</v>
      </c>
      <c r="D725" s="103"/>
      <c r="E725" s="104"/>
      <c r="F725" s="89" t="s">
        <v>20</v>
      </c>
      <c r="G725" s="89">
        <v>3</v>
      </c>
      <c r="H725" s="105">
        <f t="shared" si="8"/>
        <v>3</v>
      </c>
      <c r="I725" s="66">
        <v>18</v>
      </c>
    </row>
    <row r="726" spans="1:10" ht="12.75" hidden="1" customHeight="1">
      <c r="A726" s="86"/>
      <c r="B726" s="102" t="s">
        <v>52</v>
      </c>
      <c r="C726" s="89" t="s">
        <v>53</v>
      </c>
      <c r="D726" s="103"/>
      <c r="E726" s="104"/>
      <c r="F726" s="89" t="s">
        <v>20</v>
      </c>
      <c r="G726" s="89">
        <v>1</v>
      </c>
      <c r="H726" s="87">
        <f t="shared" si="8"/>
        <v>1</v>
      </c>
      <c r="I726" s="66">
        <v>18</v>
      </c>
    </row>
    <row r="727" spans="1:10" ht="12.75" hidden="1" customHeight="1">
      <c r="A727" s="86"/>
      <c r="B727" s="102" t="s">
        <v>54</v>
      </c>
      <c r="C727" s="89" t="s">
        <v>95</v>
      </c>
      <c r="D727" s="103"/>
      <c r="E727" s="104"/>
      <c r="F727" s="89" t="s">
        <v>20</v>
      </c>
      <c r="G727" s="89">
        <v>5</v>
      </c>
      <c r="H727" s="87">
        <f t="shared" si="8"/>
        <v>5</v>
      </c>
      <c r="I727" s="66">
        <v>18</v>
      </c>
      <c r="J727" s="181"/>
    </row>
    <row r="728" spans="1:10" ht="12.75" hidden="1" customHeight="1">
      <c r="A728" s="160">
        <v>2</v>
      </c>
      <c r="B728" s="161" t="s">
        <v>93</v>
      </c>
      <c r="C728" s="162" t="s">
        <v>19</v>
      </c>
      <c r="D728" s="166" t="s">
        <v>496</v>
      </c>
      <c r="E728" s="162"/>
      <c r="F728" s="162" t="s">
        <v>20</v>
      </c>
      <c r="G728" s="162">
        <v>2</v>
      </c>
      <c r="H728" s="165">
        <f>G728</f>
        <v>2</v>
      </c>
      <c r="I728" s="159">
        <v>18</v>
      </c>
    </row>
    <row r="729" spans="1:10" ht="12.75" hidden="1" customHeight="1">
      <c r="A729" s="86"/>
      <c r="B729" s="88" t="s">
        <v>96</v>
      </c>
      <c r="C729" s="89" t="s">
        <v>42</v>
      </c>
      <c r="D729" s="106"/>
      <c r="E729" s="89"/>
      <c r="F729" s="89" t="s">
        <v>20</v>
      </c>
      <c r="G729" s="89">
        <v>1</v>
      </c>
      <c r="H729" s="87">
        <v>2</v>
      </c>
      <c r="I729" s="66">
        <v>18</v>
      </c>
    </row>
    <row r="730" spans="1:10" ht="12.75" hidden="1" customHeight="1">
      <c r="A730" s="86"/>
      <c r="B730" s="88" t="s">
        <v>94</v>
      </c>
      <c r="C730" s="89" t="s">
        <v>44</v>
      </c>
      <c r="D730" s="103"/>
      <c r="E730" s="104"/>
      <c r="F730" s="89" t="s">
        <v>20</v>
      </c>
      <c r="G730" s="89">
        <v>1</v>
      </c>
      <c r="H730" s="87">
        <v>2</v>
      </c>
      <c r="I730" s="66">
        <v>18</v>
      </c>
    </row>
    <row r="731" spans="1:10" ht="12.75" hidden="1" customHeight="1">
      <c r="A731" s="86"/>
      <c r="B731" s="88" t="s">
        <v>50</v>
      </c>
      <c r="C731" s="89" t="s">
        <v>95</v>
      </c>
      <c r="D731" s="103"/>
      <c r="E731" s="104"/>
      <c r="F731" s="89" t="s">
        <v>20</v>
      </c>
      <c r="G731" s="89">
        <v>2</v>
      </c>
      <c r="H731" s="87">
        <v>4</v>
      </c>
      <c r="I731" s="66">
        <v>18</v>
      </c>
    </row>
    <row r="732" spans="1:10" ht="12.75" hidden="1" customHeight="1">
      <c r="A732" s="86"/>
      <c r="B732" s="88" t="s">
        <v>52</v>
      </c>
      <c r="C732" s="89" t="s">
        <v>53</v>
      </c>
      <c r="D732" s="103"/>
      <c r="E732" s="104"/>
      <c r="F732" s="89" t="s">
        <v>20</v>
      </c>
      <c r="G732" s="89">
        <v>1</v>
      </c>
      <c r="H732" s="87">
        <v>2</v>
      </c>
      <c r="I732" s="66">
        <v>18</v>
      </c>
    </row>
    <row r="733" spans="1:10" ht="12.75" hidden="1" customHeight="1">
      <c r="A733" s="160">
        <v>3</v>
      </c>
      <c r="B733" s="161" t="s">
        <v>93</v>
      </c>
      <c r="C733" s="162" t="s">
        <v>19</v>
      </c>
      <c r="D733" s="166" t="s">
        <v>497</v>
      </c>
      <c r="E733" s="164"/>
      <c r="F733" s="162" t="s">
        <v>20</v>
      </c>
      <c r="G733" s="162">
        <v>2</v>
      </c>
      <c r="H733" s="165">
        <f>G733*$G$4</f>
        <v>2</v>
      </c>
      <c r="I733" s="159">
        <v>18</v>
      </c>
    </row>
    <row r="734" spans="1:10" ht="12.75" hidden="1" customHeight="1">
      <c r="A734" s="86"/>
      <c r="B734" s="88" t="s">
        <v>96</v>
      </c>
      <c r="C734" s="89" t="s">
        <v>38</v>
      </c>
      <c r="D734" s="106"/>
      <c r="E734" s="89"/>
      <c r="F734" s="89" t="s">
        <v>20</v>
      </c>
      <c r="G734" s="89">
        <v>1</v>
      </c>
      <c r="H734" s="87">
        <v>2</v>
      </c>
      <c r="I734" s="66">
        <v>18</v>
      </c>
    </row>
    <row r="735" spans="1:10" ht="12.75" hidden="1" customHeight="1">
      <c r="A735" s="86"/>
      <c r="B735" s="88" t="s">
        <v>94</v>
      </c>
      <c r="C735" s="89" t="s">
        <v>44</v>
      </c>
      <c r="D735" s="103"/>
      <c r="E735" s="104"/>
      <c r="F735" s="89" t="s">
        <v>20</v>
      </c>
      <c r="G735" s="89">
        <v>1</v>
      </c>
      <c r="H735" s="87">
        <v>2</v>
      </c>
      <c r="I735" s="66">
        <v>18</v>
      </c>
    </row>
    <row r="736" spans="1:10" ht="12.75" hidden="1" customHeight="1">
      <c r="A736" s="86"/>
      <c r="B736" s="88" t="s">
        <v>50</v>
      </c>
      <c r="C736" s="89" t="s">
        <v>95</v>
      </c>
      <c r="D736" s="103"/>
      <c r="E736" s="104"/>
      <c r="F736" s="89" t="s">
        <v>20</v>
      </c>
      <c r="G736" s="89">
        <v>2</v>
      </c>
      <c r="H736" s="87">
        <v>4</v>
      </c>
      <c r="I736" s="66">
        <v>18</v>
      </c>
    </row>
    <row r="737" spans="1:9" ht="12.75" hidden="1" customHeight="1">
      <c r="A737" s="86"/>
      <c r="B737" s="88" t="s">
        <v>52</v>
      </c>
      <c r="C737" s="89" t="s">
        <v>53</v>
      </c>
      <c r="D737" s="103"/>
      <c r="E737" s="104"/>
      <c r="F737" s="89" t="s">
        <v>20</v>
      </c>
      <c r="G737" s="89">
        <v>1</v>
      </c>
      <c r="H737" s="87">
        <v>2</v>
      </c>
      <c r="I737" s="66">
        <v>18</v>
      </c>
    </row>
    <row r="738" spans="1:9" ht="12.75" hidden="1" customHeight="1">
      <c r="A738" s="160">
        <v>4</v>
      </c>
      <c r="B738" s="161" t="s">
        <v>93</v>
      </c>
      <c r="C738" s="162" t="s">
        <v>19</v>
      </c>
      <c r="D738" s="163" t="s">
        <v>498</v>
      </c>
      <c r="E738" s="163"/>
      <c r="F738" s="162" t="s">
        <v>20</v>
      </c>
      <c r="G738" s="162">
        <v>6</v>
      </c>
      <c r="H738" s="165">
        <f>G738</f>
        <v>6</v>
      </c>
      <c r="I738" s="159">
        <v>18</v>
      </c>
    </row>
    <row r="739" spans="1:9" ht="12.75" hidden="1" customHeight="1">
      <c r="A739" s="86"/>
      <c r="B739" s="88" t="s">
        <v>94</v>
      </c>
      <c r="C739" s="89" t="s">
        <v>44</v>
      </c>
      <c r="D739" s="108"/>
      <c r="E739" s="104"/>
      <c r="F739" s="89" t="s">
        <v>20</v>
      </c>
      <c r="G739" s="89">
        <v>1</v>
      </c>
      <c r="H739" s="87">
        <v>6</v>
      </c>
      <c r="I739" s="66">
        <v>18</v>
      </c>
    </row>
    <row r="740" spans="1:9" ht="12.75" hidden="1" customHeight="1">
      <c r="A740" s="171">
        <v>5</v>
      </c>
      <c r="B740" s="172" t="s">
        <v>93</v>
      </c>
      <c r="C740" s="173" t="s">
        <v>19</v>
      </c>
      <c r="D740" s="174" t="s">
        <v>499</v>
      </c>
      <c r="E740" s="175"/>
      <c r="F740" s="173" t="s">
        <v>20</v>
      </c>
      <c r="G740" s="173">
        <v>1</v>
      </c>
      <c r="H740" s="176">
        <f>G740</f>
        <v>1</v>
      </c>
      <c r="I740" s="159">
        <v>18</v>
      </c>
    </row>
    <row r="741" spans="1:9" ht="12.75" hidden="1" customHeight="1">
      <c r="A741" s="97"/>
      <c r="B741" s="98" t="s">
        <v>96</v>
      </c>
      <c r="C741" s="99" t="s">
        <v>42</v>
      </c>
      <c r="D741" s="118"/>
      <c r="E741" s="99"/>
      <c r="F741" s="111" t="s">
        <v>20</v>
      </c>
      <c r="G741" s="111">
        <v>1</v>
      </c>
      <c r="H741" s="99">
        <f>G741</f>
        <v>1</v>
      </c>
      <c r="I741" s="66">
        <v>18</v>
      </c>
    </row>
    <row r="742" spans="1:9" ht="12.75" hidden="1" customHeight="1">
      <c r="A742" s="86"/>
      <c r="B742" s="88" t="s">
        <v>96</v>
      </c>
      <c r="C742" s="89" t="s">
        <v>38</v>
      </c>
      <c r="D742" s="107"/>
      <c r="E742" s="89"/>
      <c r="F742" s="109" t="s">
        <v>20</v>
      </c>
      <c r="G742" s="109">
        <v>1</v>
      </c>
      <c r="H742" s="105">
        <f>G742</f>
        <v>1</v>
      </c>
      <c r="I742" s="66">
        <v>18</v>
      </c>
    </row>
    <row r="743" spans="1:9" ht="12.75" hidden="1" customHeight="1">
      <c r="A743" s="86"/>
      <c r="B743" s="88" t="s">
        <v>94</v>
      </c>
      <c r="C743" s="89" t="s">
        <v>44</v>
      </c>
      <c r="D743" s="108"/>
      <c r="E743" s="104"/>
      <c r="F743" s="89" t="s">
        <v>20</v>
      </c>
      <c r="G743" s="89">
        <v>1</v>
      </c>
      <c r="H743" s="87">
        <f>G743*$G$24</f>
        <v>1</v>
      </c>
      <c r="I743" s="66">
        <v>18</v>
      </c>
    </row>
    <row r="744" spans="1:9" ht="12.75" hidden="1" customHeight="1">
      <c r="A744" s="86"/>
      <c r="B744" s="88" t="s">
        <v>50</v>
      </c>
      <c r="C744" s="89" t="s">
        <v>95</v>
      </c>
      <c r="D744" s="108"/>
      <c r="E744" s="104"/>
      <c r="F744" s="89" t="s">
        <v>20</v>
      </c>
      <c r="G744" s="89">
        <v>3</v>
      </c>
      <c r="H744" s="87">
        <f>G744*$G$24</f>
        <v>3</v>
      </c>
      <c r="I744" s="66">
        <v>18</v>
      </c>
    </row>
    <row r="745" spans="1:9" ht="12.75" hidden="1" customHeight="1">
      <c r="A745" s="86"/>
      <c r="B745" s="88" t="s">
        <v>52</v>
      </c>
      <c r="C745" s="89" t="s">
        <v>53</v>
      </c>
      <c r="D745" s="108"/>
      <c r="E745" s="104"/>
      <c r="F745" s="89" t="s">
        <v>20</v>
      </c>
      <c r="G745" s="89">
        <v>1</v>
      </c>
      <c r="H745" s="87">
        <f>G745*$G$24</f>
        <v>1</v>
      </c>
      <c r="I745" s="66">
        <v>18</v>
      </c>
    </row>
    <row r="746" spans="1:9" ht="12.75" hidden="1" customHeight="1">
      <c r="A746" s="97">
        <v>6</v>
      </c>
      <c r="B746" s="110" t="s">
        <v>188</v>
      </c>
      <c r="C746" s="111" t="s">
        <v>51</v>
      </c>
      <c r="D746" s="111"/>
      <c r="E746" s="111"/>
      <c r="F746" s="111" t="s">
        <v>20</v>
      </c>
      <c r="G746" s="111">
        <v>30</v>
      </c>
      <c r="H746" s="111">
        <f t="shared" ref="H746:H752" si="9">G746</f>
        <v>30</v>
      </c>
      <c r="I746" s="66">
        <v>18</v>
      </c>
    </row>
    <row r="747" spans="1:9" ht="12.75" hidden="1" customHeight="1">
      <c r="A747" s="97">
        <v>7</v>
      </c>
      <c r="B747" s="110" t="s">
        <v>58</v>
      </c>
      <c r="C747" s="111" t="s">
        <v>59</v>
      </c>
      <c r="D747" s="111"/>
      <c r="E747" s="111"/>
      <c r="F747" s="111" t="s">
        <v>20</v>
      </c>
      <c r="G747" s="111">
        <v>17</v>
      </c>
      <c r="H747" s="111">
        <f t="shared" si="9"/>
        <v>17</v>
      </c>
      <c r="I747" s="66">
        <v>18</v>
      </c>
    </row>
    <row r="748" spans="1:9" ht="12.75" hidden="1" customHeight="1">
      <c r="A748" s="97">
        <f>A747+1</f>
        <v>8</v>
      </c>
      <c r="B748" s="110" t="s">
        <v>58</v>
      </c>
      <c r="C748" s="111" t="s">
        <v>60</v>
      </c>
      <c r="D748" s="111"/>
      <c r="E748" s="111"/>
      <c r="F748" s="111" t="s">
        <v>20</v>
      </c>
      <c r="G748" s="111">
        <v>10</v>
      </c>
      <c r="H748" s="111">
        <f t="shared" si="9"/>
        <v>10</v>
      </c>
      <c r="I748" s="66">
        <v>18</v>
      </c>
    </row>
    <row r="749" spans="1:9" ht="12.75" hidden="1" customHeight="1">
      <c r="A749" s="97">
        <f>A748+1</f>
        <v>9</v>
      </c>
      <c r="B749" s="110" t="s">
        <v>61</v>
      </c>
      <c r="C749" s="111" t="s">
        <v>62</v>
      </c>
      <c r="D749" s="111"/>
      <c r="E749" s="111"/>
      <c r="F749" s="111" t="s">
        <v>20</v>
      </c>
      <c r="G749" s="111">
        <v>54</v>
      </c>
      <c r="H749" s="111">
        <f t="shared" si="9"/>
        <v>54</v>
      </c>
      <c r="I749" s="66">
        <v>18</v>
      </c>
    </row>
    <row r="750" spans="1:9" ht="12.75" hidden="1" customHeight="1">
      <c r="A750" s="97">
        <f>A749+1</f>
        <v>10</v>
      </c>
      <c r="B750" s="110" t="s">
        <v>63</v>
      </c>
      <c r="C750" s="111" t="s">
        <v>64</v>
      </c>
      <c r="D750" s="111"/>
      <c r="E750" s="111"/>
      <c r="F750" s="111" t="s">
        <v>20</v>
      </c>
      <c r="G750" s="111">
        <v>13</v>
      </c>
      <c r="H750" s="111">
        <f t="shared" si="9"/>
        <v>13</v>
      </c>
      <c r="I750" s="66">
        <v>18</v>
      </c>
    </row>
    <row r="751" spans="1:9" ht="12.75" hidden="1" customHeight="1">
      <c r="A751" s="97">
        <f>A750+1</f>
        <v>11</v>
      </c>
      <c r="B751" s="112" t="s">
        <v>97</v>
      </c>
      <c r="C751" s="113" t="s">
        <v>66</v>
      </c>
      <c r="D751" s="99"/>
      <c r="E751" s="99"/>
      <c r="F751" s="99" t="s">
        <v>20</v>
      </c>
      <c r="G751" s="99">
        <v>30</v>
      </c>
      <c r="H751" s="99">
        <f t="shared" si="9"/>
        <v>30</v>
      </c>
      <c r="I751" s="66">
        <v>18</v>
      </c>
    </row>
    <row r="752" spans="1:9" ht="12.75" hidden="1" customHeight="1">
      <c r="A752" s="97">
        <f>A751+1</f>
        <v>12</v>
      </c>
      <c r="B752" s="101" t="s">
        <v>67</v>
      </c>
      <c r="C752" s="99"/>
      <c r="D752" s="99"/>
      <c r="E752" s="99"/>
      <c r="F752" s="99" t="s">
        <v>20</v>
      </c>
      <c r="G752" s="99">
        <v>30</v>
      </c>
      <c r="H752" s="99">
        <f t="shared" si="9"/>
        <v>30</v>
      </c>
      <c r="I752" s="66">
        <v>18</v>
      </c>
    </row>
    <row r="753" spans="1:10" ht="12.75" hidden="1" customHeight="1">
      <c r="A753" s="84" t="s">
        <v>13</v>
      </c>
      <c r="B753" s="85" t="s">
        <v>14</v>
      </c>
      <c r="C753" s="85" t="s">
        <v>15</v>
      </c>
      <c r="D753" s="85" t="s">
        <v>89</v>
      </c>
      <c r="E753" s="84" t="s">
        <v>90</v>
      </c>
      <c r="F753" s="84" t="s">
        <v>16</v>
      </c>
      <c r="G753" s="85" t="s">
        <v>91</v>
      </c>
      <c r="H753" s="84" t="s">
        <v>92</v>
      </c>
      <c r="I753" s="66" t="s">
        <v>74</v>
      </c>
    </row>
    <row r="754" spans="1:10" ht="12.75" hidden="1" customHeight="1">
      <c r="A754" s="160">
        <v>1</v>
      </c>
      <c r="B754" s="167" t="s">
        <v>93</v>
      </c>
      <c r="C754" s="168" t="s">
        <v>491</v>
      </c>
      <c r="D754" s="169" t="s">
        <v>500</v>
      </c>
      <c r="E754" s="168"/>
      <c r="F754" s="168" t="s">
        <v>20</v>
      </c>
      <c r="G754" s="170">
        <v>1</v>
      </c>
      <c r="H754" s="165">
        <f>G754</f>
        <v>1</v>
      </c>
      <c r="I754" s="159">
        <v>19</v>
      </c>
    </row>
    <row r="755" spans="1:10" ht="12.75" hidden="1" customHeight="1">
      <c r="A755" s="86"/>
      <c r="B755" s="88" t="s">
        <v>23</v>
      </c>
      <c r="C755" s="89" t="s">
        <v>30</v>
      </c>
      <c r="D755" s="90"/>
      <c r="E755" s="91"/>
      <c r="F755" s="89" t="s">
        <v>20</v>
      </c>
      <c r="G755" s="89">
        <v>2</v>
      </c>
      <c r="H755" s="87">
        <f>G755*$G$4</f>
        <v>2</v>
      </c>
      <c r="I755" s="66">
        <v>19</v>
      </c>
    </row>
    <row r="756" spans="1:10" ht="12.75" hidden="1" customHeight="1">
      <c r="A756" s="86"/>
      <c r="B756" s="88" t="s">
        <v>23</v>
      </c>
      <c r="C756" s="89" t="s">
        <v>28</v>
      </c>
      <c r="D756" s="90"/>
      <c r="E756" s="91"/>
      <c r="F756" s="89" t="s">
        <v>20</v>
      </c>
      <c r="G756" s="89">
        <v>1</v>
      </c>
      <c r="H756" s="87">
        <f>G756</f>
        <v>1</v>
      </c>
      <c r="I756" s="66">
        <v>19</v>
      </c>
    </row>
    <row r="757" spans="1:10" ht="12.75" hidden="1" customHeight="1">
      <c r="A757" s="92"/>
      <c r="B757" s="93" t="s">
        <v>23</v>
      </c>
      <c r="C757" s="94" t="s">
        <v>31</v>
      </c>
      <c r="D757" s="95"/>
      <c r="E757" s="94"/>
      <c r="F757" s="94" t="s">
        <v>20</v>
      </c>
      <c r="G757" s="94">
        <v>1</v>
      </c>
      <c r="H757" s="96">
        <f>G757*$G$4</f>
        <v>1</v>
      </c>
      <c r="I757" s="66">
        <v>19</v>
      </c>
    </row>
    <row r="758" spans="1:10" ht="12.75" hidden="1" customHeight="1">
      <c r="A758" s="97"/>
      <c r="B758" s="98" t="s">
        <v>94</v>
      </c>
      <c r="C758" s="99" t="s">
        <v>44</v>
      </c>
      <c r="D758" s="100"/>
      <c r="E758" s="101"/>
      <c r="F758" s="99" t="s">
        <v>20</v>
      </c>
      <c r="G758" s="99">
        <v>1</v>
      </c>
      <c r="H758" s="99">
        <f>G758*$G$4</f>
        <v>1</v>
      </c>
      <c r="I758" s="66">
        <v>19</v>
      </c>
    </row>
    <row r="759" spans="1:10" ht="12.75" hidden="1" customHeight="1">
      <c r="A759" s="86"/>
      <c r="B759" s="102" t="s">
        <v>50</v>
      </c>
      <c r="C759" s="89" t="s">
        <v>95</v>
      </c>
      <c r="D759" s="103"/>
      <c r="E759" s="104"/>
      <c r="F759" s="89" t="s">
        <v>20</v>
      </c>
      <c r="G759" s="89">
        <v>4</v>
      </c>
      <c r="H759" s="105">
        <f>G759*$G$4</f>
        <v>4</v>
      </c>
      <c r="I759" s="66">
        <v>19</v>
      </c>
    </row>
    <row r="760" spans="1:10" ht="12.75" hidden="1" customHeight="1">
      <c r="A760" s="86"/>
      <c r="B760" s="102" t="s">
        <v>52</v>
      </c>
      <c r="C760" s="89" t="s">
        <v>53</v>
      </c>
      <c r="D760" s="103"/>
      <c r="E760" s="104"/>
      <c r="F760" s="89" t="s">
        <v>20</v>
      </c>
      <c r="G760" s="89">
        <v>1</v>
      </c>
      <c r="H760" s="87">
        <f>G760*$G$4</f>
        <v>1</v>
      </c>
      <c r="I760" s="66">
        <v>19</v>
      </c>
    </row>
    <row r="761" spans="1:10" ht="12.75" hidden="1" customHeight="1">
      <c r="A761" s="86"/>
      <c r="B761" s="102" t="s">
        <v>54</v>
      </c>
      <c r="C761" s="89" t="s">
        <v>95</v>
      </c>
      <c r="D761" s="103"/>
      <c r="E761" s="104"/>
      <c r="F761" s="89" t="s">
        <v>20</v>
      </c>
      <c r="G761" s="89">
        <v>4</v>
      </c>
      <c r="H761" s="87">
        <f>G761*$G$4</f>
        <v>4</v>
      </c>
      <c r="I761" s="66">
        <v>19</v>
      </c>
    </row>
    <row r="762" spans="1:10" ht="12.75" hidden="1" customHeight="1">
      <c r="A762" s="160">
        <v>2</v>
      </c>
      <c r="B762" s="161" t="s">
        <v>93</v>
      </c>
      <c r="C762" s="162" t="s">
        <v>19</v>
      </c>
      <c r="D762" s="166" t="s">
        <v>501</v>
      </c>
      <c r="E762" s="162"/>
      <c r="F762" s="162" t="s">
        <v>20</v>
      </c>
      <c r="G762" s="162">
        <v>1</v>
      </c>
      <c r="H762" s="165">
        <v>4</v>
      </c>
      <c r="I762" s="159">
        <v>19</v>
      </c>
    </row>
    <row r="763" spans="1:10" ht="12.75" hidden="1" customHeight="1">
      <c r="A763" s="86"/>
      <c r="B763" s="88" t="s">
        <v>96</v>
      </c>
      <c r="C763" s="89" t="s">
        <v>42</v>
      </c>
      <c r="D763" s="106"/>
      <c r="E763" s="89"/>
      <c r="F763" s="89" t="s">
        <v>20</v>
      </c>
      <c r="G763" s="89">
        <v>1</v>
      </c>
      <c r="H763" s="87">
        <v>4</v>
      </c>
      <c r="I763" s="66">
        <v>19</v>
      </c>
      <c r="J763" s="181"/>
    </row>
    <row r="764" spans="1:10" ht="12.75" hidden="1" customHeight="1">
      <c r="A764" s="86"/>
      <c r="B764" s="88" t="s">
        <v>94</v>
      </c>
      <c r="C764" s="89" t="s">
        <v>44</v>
      </c>
      <c r="D764" s="103"/>
      <c r="E764" s="104"/>
      <c r="F764" s="89" t="s">
        <v>20</v>
      </c>
      <c r="G764" s="89">
        <v>1</v>
      </c>
      <c r="H764" s="87">
        <v>4</v>
      </c>
      <c r="I764" s="66">
        <v>19</v>
      </c>
    </row>
    <row r="765" spans="1:10" ht="12.75" hidden="1" customHeight="1">
      <c r="A765" s="86"/>
      <c r="B765" s="88" t="s">
        <v>50</v>
      </c>
      <c r="C765" s="89" t="s">
        <v>95</v>
      </c>
      <c r="D765" s="103"/>
      <c r="E765" s="104"/>
      <c r="F765" s="89" t="s">
        <v>20</v>
      </c>
      <c r="G765" s="89">
        <v>2</v>
      </c>
      <c r="H765" s="87">
        <v>8</v>
      </c>
      <c r="I765" s="66">
        <v>19</v>
      </c>
    </row>
    <row r="766" spans="1:10" ht="12.75" hidden="1" customHeight="1">
      <c r="A766" s="86"/>
      <c r="B766" s="88" t="s">
        <v>52</v>
      </c>
      <c r="C766" s="89" t="s">
        <v>53</v>
      </c>
      <c r="D766" s="103"/>
      <c r="E766" s="104"/>
      <c r="F766" s="89" t="s">
        <v>20</v>
      </c>
      <c r="G766" s="89">
        <v>1</v>
      </c>
      <c r="H766" s="87">
        <v>4</v>
      </c>
      <c r="I766" s="66">
        <v>19</v>
      </c>
    </row>
    <row r="767" spans="1:10" ht="12.75" hidden="1" customHeight="1">
      <c r="A767" s="160">
        <v>3</v>
      </c>
      <c r="B767" s="161" t="s">
        <v>93</v>
      </c>
      <c r="C767" s="162" t="s">
        <v>19</v>
      </c>
      <c r="D767" s="166" t="s">
        <v>502</v>
      </c>
      <c r="E767" s="164"/>
      <c r="F767" s="162" t="s">
        <v>20</v>
      </c>
      <c r="G767" s="162">
        <v>1</v>
      </c>
      <c r="H767" s="165">
        <v>2</v>
      </c>
      <c r="I767" s="159">
        <v>19</v>
      </c>
    </row>
    <row r="768" spans="1:10" ht="12.75" hidden="1" customHeight="1">
      <c r="A768" s="86"/>
      <c r="B768" s="88" t="s">
        <v>96</v>
      </c>
      <c r="C768" s="89" t="s">
        <v>38</v>
      </c>
      <c r="D768" s="90"/>
      <c r="E768" s="89"/>
      <c r="F768" s="89" t="s">
        <v>20</v>
      </c>
      <c r="G768" s="89">
        <v>1</v>
      </c>
      <c r="H768" s="87">
        <v>2</v>
      </c>
      <c r="I768" s="66">
        <v>19</v>
      </c>
    </row>
    <row r="769" spans="1:9" ht="12.75" hidden="1" customHeight="1">
      <c r="A769" s="86"/>
      <c r="B769" s="88" t="s">
        <v>94</v>
      </c>
      <c r="C769" s="89" t="s">
        <v>44</v>
      </c>
      <c r="D769" s="103"/>
      <c r="E769" s="104"/>
      <c r="F769" s="89" t="s">
        <v>20</v>
      </c>
      <c r="G769" s="89">
        <v>1</v>
      </c>
      <c r="H769" s="87">
        <v>2</v>
      </c>
      <c r="I769" s="66">
        <v>19</v>
      </c>
    </row>
    <row r="770" spans="1:9" ht="12.75" hidden="1" customHeight="1">
      <c r="A770" s="86"/>
      <c r="B770" s="88" t="s">
        <v>50</v>
      </c>
      <c r="C770" s="89" t="s">
        <v>95</v>
      </c>
      <c r="D770" s="103"/>
      <c r="E770" s="104"/>
      <c r="F770" s="89" t="s">
        <v>20</v>
      </c>
      <c r="G770" s="89">
        <v>2</v>
      </c>
      <c r="H770" s="87">
        <v>4</v>
      </c>
      <c r="I770" s="66">
        <v>19</v>
      </c>
    </row>
    <row r="771" spans="1:9" ht="12.75" hidden="1" customHeight="1">
      <c r="A771" s="86"/>
      <c r="B771" s="88" t="s">
        <v>52</v>
      </c>
      <c r="C771" s="89" t="s">
        <v>53</v>
      </c>
      <c r="D771" s="103"/>
      <c r="E771" s="104"/>
      <c r="F771" s="89" t="s">
        <v>20</v>
      </c>
      <c r="G771" s="89">
        <v>1</v>
      </c>
      <c r="H771" s="87">
        <v>2</v>
      </c>
      <c r="I771" s="66">
        <v>19</v>
      </c>
    </row>
    <row r="772" spans="1:9" ht="12.75" hidden="1" customHeight="1">
      <c r="A772" s="160">
        <v>4</v>
      </c>
      <c r="B772" s="161" t="s">
        <v>93</v>
      </c>
      <c r="C772" s="162" t="s">
        <v>19</v>
      </c>
      <c r="D772" s="163" t="s">
        <v>503</v>
      </c>
      <c r="E772" s="164"/>
      <c r="F772" s="162" t="s">
        <v>20</v>
      </c>
      <c r="G772" s="162">
        <v>1</v>
      </c>
      <c r="H772" s="165">
        <v>4</v>
      </c>
      <c r="I772" s="159">
        <v>19</v>
      </c>
    </row>
    <row r="773" spans="1:9" ht="12.75" hidden="1" customHeight="1">
      <c r="A773" s="86"/>
      <c r="B773" s="88" t="s">
        <v>94</v>
      </c>
      <c r="C773" s="89" t="s">
        <v>44</v>
      </c>
      <c r="D773" s="108"/>
      <c r="E773" s="104"/>
      <c r="F773" s="89" t="s">
        <v>20</v>
      </c>
      <c r="G773" s="89">
        <v>1</v>
      </c>
      <c r="H773" s="87">
        <v>4</v>
      </c>
      <c r="I773" s="66">
        <v>19</v>
      </c>
    </row>
    <row r="774" spans="1:9" ht="12.75" hidden="1" customHeight="1">
      <c r="A774" s="160">
        <v>5</v>
      </c>
      <c r="B774" s="161" t="s">
        <v>93</v>
      </c>
      <c r="C774" s="162" t="s">
        <v>19</v>
      </c>
      <c r="D774" s="163" t="s">
        <v>504</v>
      </c>
      <c r="E774" s="164"/>
      <c r="F774" s="162" t="s">
        <v>20</v>
      </c>
      <c r="G774" s="162">
        <v>1</v>
      </c>
      <c r="H774" s="165">
        <f>G774</f>
        <v>1</v>
      </c>
      <c r="I774" s="159">
        <v>19</v>
      </c>
    </row>
    <row r="775" spans="1:9" ht="12.75" hidden="1" customHeight="1">
      <c r="A775" s="86"/>
      <c r="B775" s="88" t="s">
        <v>96</v>
      </c>
      <c r="C775" s="89" t="s">
        <v>36</v>
      </c>
      <c r="D775" s="107"/>
      <c r="E775" s="89"/>
      <c r="F775" s="109" t="s">
        <v>20</v>
      </c>
      <c r="G775" s="109">
        <v>1</v>
      </c>
      <c r="H775" s="87">
        <v>1</v>
      </c>
      <c r="I775" s="66">
        <v>19</v>
      </c>
    </row>
    <row r="776" spans="1:9" ht="12.75" hidden="1" customHeight="1">
      <c r="A776" s="86"/>
      <c r="B776" s="88" t="s">
        <v>94</v>
      </c>
      <c r="C776" s="89" t="s">
        <v>44</v>
      </c>
      <c r="D776" s="108"/>
      <c r="E776" s="104"/>
      <c r="F776" s="89" t="s">
        <v>20</v>
      </c>
      <c r="G776" s="89">
        <v>1</v>
      </c>
      <c r="H776" s="87">
        <v>1</v>
      </c>
      <c r="I776" s="66">
        <v>19</v>
      </c>
    </row>
    <row r="777" spans="1:9" ht="12.75" hidden="1" customHeight="1">
      <c r="A777" s="86"/>
      <c r="B777" s="88" t="s">
        <v>50</v>
      </c>
      <c r="C777" s="89" t="s">
        <v>95</v>
      </c>
      <c r="D777" s="108"/>
      <c r="E777" s="104"/>
      <c r="F777" s="89" t="s">
        <v>20</v>
      </c>
      <c r="G777" s="89">
        <v>2</v>
      </c>
      <c r="H777" s="87">
        <v>2</v>
      </c>
      <c r="I777" s="66">
        <v>19</v>
      </c>
    </row>
    <row r="778" spans="1:9" ht="12.75" hidden="1" customHeight="1">
      <c r="A778" s="86"/>
      <c r="B778" s="88" t="s">
        <v>52</v>
      </c>
      <c r="C778" s="89" t="s">
        <v>53</v>
      </c>
      <c r="D778" s="108"/>
      <c r="E778" s="104"/>
      <c r="F778" s="89" t="s">
        <v>20</v>
      </c>
      <c r="G778" s="89">
        <v>1</v>
      </c>
      <c r="H778" s="87">
        <v>1</v>
      </c>
      <c r="I778" s="66">
        <v>19</v>
      </c>
    </row>
    <row r="779" spans="1:9" ht="12.75" hidden="1" customHeight="1">
      <c r="A779" s="153">
        <v>6</v>
      </c>
      <c r="B779" s="154" t="s">
        <v>93</v>
      </c>
      <c r="C779" s="155" t="s">
        <v>19</v>
      </c>
      <c r="D779" s="156" t="s">
        <v>505</v>
      </c>
      <c r="E779" s="157"/>
      <c r="F779" s="155" t="s">
        <v>20</v>
      </c>
      <c r="G779" s="157">
        <v>1</v>
      </c>
      <c r="H779" s="158">
        <f>G779</f>
        <v>1</v>
      </c>
      <c r="I779" s="159">
        <v>19</v>
      </c>
    </row>
    <row r="780" spans="1:9" ht="12.75" hidden="1" customHeight="1">
      <c r="A780" s="119"/>
      <c r="B780" s="123" t="s">
        <v>96</v>
      </c>
      <c r="C780" s="121" t="s">
        <v>25</v>
      </c>
      <c r="D780" s="120"/>
      <c r="E780" s="121"/>
      <c r="F780" s="121" t="s">
        <v>20</v>
      </c>
      <c r="G780" s="121">
        <v>1</v>
      </c>
      <c r="H780" s="122">
        <f>G780*$G$29</f>
        <v>2</v>
      </c>
      <c r="I780" s="66">
        <v>19</v>
      </c>
    </row>
    <row r="781" spans="1:9" ht="12.75" hidden="1" customHeight="1">
      <c r="A781" s="119"/>
      <c r="B781" s="123" t="s">
        <v>96</v>
      </c>
      <c r="C781" s="121" t="s">
        <v>28</v>
      </c>
      <c r="D781" s="120"/>
      <c r="E781" s="121"/>
      <c r="F781" s="121" t="s">
        <v>20</v>
      </c>
      <c r="G781" s="121">
        <v>1</v>
      </c>
      <c r="H781" s="122">
        <f>G781*$G$29</f>
        <v>2</v>
      </c>
      <c r="I781" s="66">
        <v>19</v>
      </c>
    </row>
    <row r="782" spans="1:9" ht="12.75" hidden="1" customHeight="1">
      <c r="A782" s="119"/>
      <c r="B782" s="123" t="s">
        <v>94</v>
      </c>
      <c r="C782" s="121" t="s">
        <v>44</v>
      </c>
      <c r="D782" s="124"/>
      <c r="E782" s="125"/>
      <c r="F782" s="121" t="s">
        <v>20</v>
      </c>
      <c r="G782" s="121">
        <v>1</v>
      </c>
      <c r="H782" s="122">
        <v>1</v>
      </c>
      <c r="I782" s="66">
        <v>19</v>
      </c>
    </row>
    <row r="783" spans="1:9" ht="12.75" hidden="1" customHeight="1">
      <c r="A783" s="119"/>
      <c r="B783" s="123" t="s">
        <v>50</v>
      </c>
      <c r="C783" s="121" t="s">
        <v>95</v>
      </c>
      <c r="D783" s="126"/>
      <c r="E783" s="125"/>
      <c r="F783" s="121" t="s">
        <v>20</v>
      </c>
      <c r="G783" s="121">
        <v>2</v>
      </c>
      <c r="H783" s="122">
        <f>G783*$G$29</f>
        <v>4</v>
      </c>
      <c r="I783" s="66">
        <v>19</v>
      </c>
    </row>
    <row r="784" spans="1:9" ht="12.75" hidden="1" customHeight="1">
      <c r="A784" s="119"/>
      <c r="B784" s="123" t="s">
        <v>52</v>
      </c>
      <c r="C784" s="121" t="s">
        <v>53</v>
      </c>
      <c r="D784" s="126"/>
      <c r="E784" s="125"/>
      <c r="F784" s="121" t="s">
        <v>20</v>
      </c>
      <c r="G784" s="121">
        <v>1</v>
      </c>
      <c r="H784" s="122">
        <f>G784*$G$29</f>
        <v>2</v>
      </c>
      <c r="I784" s="66">
        <v>19</v>
      </c>
    </row>
    <row r="785" spans="1:9" ht="12.75" hidden="1" customHeight="1">
      <c r="A785" s="97">
        <v>7</v>
      </c>
      <c r="B785" s="110" t="s">
        <v>188</v>
      </c>
      <c r="C785" s="111" t="s">
        <v>51</v>
      </c>
      <c r="D785" s="111"/>
      <c r="E785" s="111"/>
      <c r="F785" s="111" t="s">
        <v>20</v>
      </c>
      <c r="G785" s="111">
        <v>30</v>
      </c>
      <c r="H785" s="111">
        <f t="shared" ref="H785:H791" si="10">G785</f>
        <v>30</v>
      </c>
      <c r="I785" s="66">
        <v>19</v>
      </c>
    </row>
    <row r="786" spans="1:9" ht="12.75" hidden="1" customHeight="1">
      <c r="A786" s="97">
        <v>8</v>
      </c>
      <c r="B786" s="110" t="s">
        <v>58</v>
      </c>
      <c r="C786" s="111" t="s">
        <v>59</v>
      </c>
      <c r="D786" s="111"/>
      <c r="E786" s="111"/>
      <c r="F786" s="111" t="s">
        <v>20</v>
      </c>
      <c r="G786" s="111">
        <v>25</v>
      </c>
      <c r="H786" s="111">
        <f t="shared" si="10"/>
        <v>25</v>
      </c>
      <c r="I786" s="66">
        <v>19</v>
      </c>
    </row>
    <row r="787" spans="1:9" ht="12.75" hidden="1" customHeight="1">
      <c r="A787" s="97">
        <v>9</v>
      </c>
      <c r="B787" s="110" t="s">
        <v>58</v>
      </c>
      <c r="C787" s="111" t="s">
        <v>60</v>
      </c>
      <c r="D787" s="111"/>
      <c r="E787" s="111"/>
      <c r="F787" s="111" t="s">
        <v>20</v>
      </c>
      <c r="G787" s="111">
        <v>10</v>
      </c>
      <c r="H787" s="111">
        <f t="shared" si="10"/>
        <v>10</v>
      </c>
      <c r="I787" s="66">
        <v>19</v>
      </c>
    </row>
    <row r="788" spans="1:9" ht="12.75" hidden="1" customHeight="1">
      <c r="A788" s="97">
        <v>10</v>
      </c>
      <c r="B788" s="110" t="s">
        <v>61</v>
      </c>
      <c r="C788" s="111" t="s">
        <v>62</v>
      </c>
      <c r="D788" s="111"/>
      <c r="E788" s="111"/>
      <c r="F788" s="111" t="s">
        <v>20</v>
      </c>
      <c r="G788" s="111">
        <v>54</v>
      </c>
      <c r="H788" s="111">
        <f t="shared" si="10"/>
        <v>54</v>
      </c>
      <c r="I788" s="66">
        <v>19</v>
      </c>
    </row>
    <row r="789" spans="1:9" ht="12.75" hidden="1" customHeight="1">
      <c r="A789" s="97">
        <v>11</v>
      </c>
      <c r="B789" s="110" t="s">
        <v>63</v>
      </c>
      <c r="C789" s="111" t="s">
        <v>64</v>
      </c>
      <c r="D789" s="111"/>
      <c r="E789" s="111"/>
      <c r="F789" s="111" t="s">
        <v>20</v>
      </c>
      <c r="G789" s="111">
        <v>13</v>
      </c>
      <c r="H789" s="111">
        <f t="shared" si="10"/>
        <v>13</v>
      </c>
      <c r="I789" s="66">
        <v>19</v>
      </c>
    </row>
    <row r="790" spans="1:9" ht="12.75" hidden="1" customHeight="1">
      <c r="A790" s="97">
        <v>12</v>
      </c>
      <c r="B790" s="112" t="s">
        <v>97</v>
      </c>
      <c r="C790" s="113" t="s">
        <v>66</v>
      </c>
      <c r="D790" s="99"/>
      <c r="E790" s="99"/>
      <c r="F790" s="99" t="s">
        <v>20</v>
      </c>
      <c r="G790" s="99">
        <v>30</v>
      </c>
      <c r="H790" s="99">
        <f t="shared" si="10"/>
        <v>30</v>
      </c>
      <c r="I790" s="66">
        <v>19</v>
      </c>
    </row>
    <row r="791" spans="1:9" ht="12.75" hidden="1" customHeight="1">
      <c r="A791" s="127">
        <v>13</v>
      </c>
      <c r="B791" s="128" t="s">
        <v>67</v>
      </c>
      <c r="C791" s="129"/>
      <c r="D791" s="129"/>
      <c r="E791" s="129"/>
      <c r="F791" s="129" t="s">
        <v>20</v>
      </c>
      <c r="G791" s="129">
        <v>50</v>
      </c>
      <c r="H791" s="129">
        <f t="shared" si="10"/>
        <v>50</v>
      </c>
      <c r="I791" s="60">
        <v>19</v>
      </c>
    </row>
    <row r="792" spans="1:9" ht="12.75" hidden="1" customHeight="1">
      <c r="A792" s="130" t="s">
        <v>88</v>
      </c>
      <c r="B792" s="130" t="s">
        <v>14</v>
      </c>
      <c r="C792" s="130" t="s">
        <v>15</v>
      </c>
      <c r="D792" s="130" t="s">
        <v>89</v>
      </c>
      <c r="E792" s="130" t="s">
        <v>90</v>
      </c>
      <c r="F792" s="130" t="s">
        <v>16</v>
      </c>
      <c r="G792" s="130" t="s">
        <v>91</v>
      </c>
      <c r="H792" s="130" t="s">
        <v>92</v>
      </c>
      <c r="I792" s="131" t="s">
        <v>74</v>
      </c>
    </row>
    <row r="793" spans="1:9" ht="12.75" hidden="1" customHeight="1">
      <c r="A793" s="151">
        <v>1</v>
      </c>
      <c r="B793" s="152" t="s">
        <v>93</v>
      </c>
      <c r="C793" s="151" t="s">
        <v>506</v>
      </c>
      <c r="D793" s="151" t="s">
        <v>507</v>
      </c>
      <c r="E793" s="149"/>
      <c r="F793" s="151" t="s">
        <v>20</v>
      </c>
      <c r="G793" s="151">
        <v>1</v>
      </c>
      <c r="H793" s="148">
        <v>1</v>
      </c>
      <c r="I793" s="148">
        <v>20</v>
      </c>
    </row>
    <row r="794" spans="1:9" ht="12.75" hidden="1" customHeight="1">
      <c r="A794" s="133"/>
      <c r="B794" s="133" t="s">
        <v>23</v>
      </c>
      <c r="C794" s="134" t="s">
        <v>31</v>
      </c>
      <c r="D794" s="133"/>
      <c r="E794" s="133"/>
      <c r="F794" s="134" t="s">
        <v>20</v>
      </c>
      <c r="G794" s="134">
        <v>1</v>
      </c>
      <c r="H794" s="134">
        <v>1</v>
      </c>
      <c r="I794" s="135">
        <v>20</v>
      </c>
    </row>
    <row r="795" spans="1:9" ht="12.75" hidden="1" customHeight="1">
      <c r="A795" s="133"/>
      <c r="B795" s="133" t="s">
        <v>23</v>
      </c>
      <c r="C795" s="134" t="s">
        <v>29</v>
      </c>
      <c r="D795" s="133"/>
      <c r="E795" s="133"/>
      <c r="F795" s="134" t="s">
        <v>20</v>
      </c>
      <c r="G795" s="134">
        <v>1</v>
      </c>
      <c r="H795" s="134">
        <v>1</v>
      </c>
      <c r="I795" s="135">
        <v>20</v>
      </c>
    </row>
    <row r="796" spans="1:9" ht="12.75" hidden="1" customHeight="1">
      <c r="A796" s="133"/>
      <c r="B796" s="133" t="s">
        <v>23</v>
      </c>
      <c r="C796" s="134" t="s">
        <v>28</v>
      </c>
      <c r="D796" s="133"/>
      <c r="E796" s="133"/>
      <c r="F796" s="134" t="s">
        <v>20</v>
      </c>
      <c r="G796" s="134">
        <v>1</v>
      </c>
      <c r="H796" s="134">
        <v>1</v>
      </c>
      <c r="I796" s="135">
        <v>20</v>
      </c>
    </row>
    <row r="797" spans="1:9" ht="12.75" hidden="1" customHeight="1">
      <c r="A797" s="133"/>
      <c r="B797" s="133" t="s">
        <v>94</v>
      </c>
      <c r="C797" s="134" t="s">
        <v>44</v>
      </c>
      <c r="D797" s="133"/>
      <c r="E797" s="133"/>
      <c r="F797" s="134" t="s">
        <v>20</v>
      </c>
      <c r="G797" s="134">
        <v>1</v>
      </c>
      <c r="H797" s="134">
        <v>1</v>
      </c>
      <c r="I797" s="135">
        <v>20</v>
      </c>
    </row>
    <row r="798" spans="1:9" ht="12.75" hidden="1" customHeight="1">
      <c r="A798" s="133"/>
      <c r="B798" s="133" t="s">
        <v>50</v>
      </c>
      <c r="C798" s="134" t="s">
        <v>95</v>
      </c>
      <c r="D798" s="133"/>
      <c r="E798" s="133"/>
      <c r="F798" s="134" t="s">
        <v>20</v>
      </c>
      <c r="G798" s="134">
        <v>3</v>
      </c>
      <c r="H798" s="134">
        <v>3</v>
      </c>
      <c r="I798" s="135">
        <v>20</v>
      </c>
    </row>
    <row r="799" spans="1:9" ht="12.75" hidden="1" customHeight="1">
      <c r="A799" s="133"/>
      <c r="B799" s="133" t="s">
        <v>52</v>
      </c>
      <c r="C799" s="134" t="s">
        <v>53</v>
      </c>
      <c r="D799" s="133"/>
      <c r="E799" s="133"/>
      <c r="F799" s="134" t="s">
        <v>20</v>
      </c>
      <c r="G799" s="134">
        <v>1</v>
      </c>
      <c r="H799" s="134">
        <v>1</v>
      </c>
      <c r="I799" s="135">
        <v>20</v>
      </c>
    </row>
    <row r="800" spans="1:9" ht="12.75" hidden="1" customHeight="1">
      <c r="A800" s="133"/>
      <c r="B800" s="133" t="s">
        <v>54</v>
      </c>
      <c r="C800" s="134" t="s">
        <v>95</v>
      </c>
      <c r="D800" s="133"/>
      <c r="E800" s="133"/>
      <c r="F800" s="134" t="s">
        <v>20</v>
      </c>
      <c r="G800" s="134">
        <v>4</v>
      </c>
      <c r="H800" s="134">
        <v>4</v>
      </c>
      <c r="I800" s="135">
        <v>20</v>
      </c>
    </row>
    <row r="801" spans="1:10" ht="12.75" hidden="1" customHeight="1">
      <c r="A801" s="151">
        <v>2</v>
      </c>
      <c r="B801" s="152" t="s">
        <v>93</v>
      </c>
      <c r="C801" s="151" t="s">
        <v>19</v>
      </c>
      <c r="D801" s="151" t="s">
        <v>508</v>
      </c>
      <c r="E801" s="149"/>
      <c r="F801" s="151" t="s">
        <v>20</v>
      </c>
      <c r="G801" s="151">
        <v>1</v>
      </c>
      <c r="H801" s="148">
        <v>1</v>
      </c>
      <c r="I801" s="148">
        <v>20</v>
      </c>
    </row>
    <row r="802" spans="1:10" ht="12.75" hidden="1" customHeight="1">
      <c r="A802" s="133"/>
      <c r="B802" s="133" t="s">
        <v>23</v>
      </c>
      <c r="C802" s="134" t="s">
        <v>26</v>
      </c>
      <c r="D802" s="133"/>
      <c r="E802" s="133"/>
      <c r="F802" s="134" t="s">
        <v>20</v>
      </c>
      <c r="G802" s="134">
        <v>1</v>
      </c>
      <c r="H802" s="134">
        <v>1</v>
      </c>
      <c r="I802" s="135">
        <v>20</v>
      </c>
    </row>
    <row r="803" spans="1:10" ht="12.75" hidden="1" customHeight="1">
      <c r="A803" s="133"/>
      <c r="B803" s="133" t="s">
        <v>23</v>
      </c>
      <c r="C803" s="134" t="s">
        <v>25</v>
      </c>
      <c r="D803" s="133"/>
      <c r="E803" s="133"/>
      <c r="F803" s="134" t="s">
        <v>20</v>
      </c>
      <c r="G803" s="134">
        <v>1</v>
      </c>
      <c r="H803" s="134">
        <v>1</v>
      </c>
      <c r="I803" s="135">
        <v>20</v>
      </c>
    </row>
    <row r="804" spans="1:10" ht="12.75" hidden="1" customHeight="1">
      <c r="A804" s="133"/>
      <c r="B804" s="133" t="s">
        <v>94</v>
      </c>
      <c r="C804" s="134" t="s">
        <v>44</v>
      </c>
      <c r="D804" s="133"/>
      <c r="E804" s="133"/>
      <c r="F804" s="134" t="s">
        <v>20</v>
      </c>
      <c r="G804" s="134">
        <v>1</v>
      </c>
      <c r="H804" s="134">
        <v>1</v>
      </c>
      <c r="I804" s="135">
        <v>20</v>
      </c>
    </row>
    <row r="805" spans="1:10" ht="12.75" hidden="1" customHeight="1">
      <c r="A805" s="133"/>
      <c r="B805" s="133" t="s">
        <v>50</v>
      </c>
      <c r="C805" s="134" t="s">
        <v>95</v>
      </c>
      <c r="D805" s="133"/>
      <c r="E805" s="133"/>
      <c r="F805" s="134" t="s">
        <v>20</v>
      </c>
      <c r="G805" s="134">
        <v>4</v>
      </c>
      <c r="H805" s="134">
        <v>4</v>
      </c>
      <c r="I805" s="135">
        <v>20</v>
      </c>
    </row>
    <row r="806" spans="1:10" ht="12.75" hidden="1" customHeight="1">
      <c r="A806" s="133"/>
      <c r="B806" s="133" t="s">
        <v>52</v>
      </c>
      <c r="C806" s="134" t="s">
        <v>53</v>
      </c>
      <c r="D806" s="133"/>
      <c r="E806" s="133"/>
      <c r="F806" s="134" t="s">
        <v>20</v>
      </c>
      <c r="G806" s="134">
        <v>1</v>
      </c>
      <c r="H806" s="134">
        <v>1</v>
      </c>
      <c r="I806" s="135">
        <v>20</v>
      </c>
    </row>
    <row r="807" spans="1:10" ht="12.75" hidden="1" customHeight="1">
      <c r="A807" s="133"/>
      <c r="B807" s="133" t="s">
        <v>54</v>
      </c>
      <c r="C807" s="134" t="s">
        <v>95</v>
      </c>
      <c r="D807" s="133"/>
      <c r="E807" s="133"/>
      <c r="F807" s="134" t="s">
        <v>20</v>
      </c>
      <c r="G807" s="134">
        <v>3</v>
      </c>
      <c r="H807" s="134">
        <v>3</v>
      </c>
      <c r="I807" s="135">
        <v>20</v>
      </c>
      <c r="J807" s="181"/>
    </row>
    <row r="808" spans="1:10" ht="12.75" hidden="1" customHeight="1">
      <c r="A808" s="151">
        <v>4</v>
      </c>
      <c r="B808" s="152" t="s">
        <v>93</v>
      </c>
      <c r="C808" s="151" t="s">
        <v>19</v>
      </c>
      <c r="D808" s="148" t="s">
        <v>509</v>
      </c>
      <c r="E808" s="149"/>
      <c r="F808" s="151" t="s">
        <v>20</v>
      </c>
      <c r="G808" s="151">
        <v>5</v>
      </c>
      <c r="H808" s="148">
        <v>5</v>
      </c>
      <c r="I808" s="148">
        <v>20</v>
      </c>
    </row>
    <row r="809" spans="1:10" ht="12.75" hidden="1" customHeight="1">
      <c r="A809" s="133"/>
      <c r="B809" s="133" t="s">
        <v>94</v>
      </c>
      <c r="C809" s="134" t="s">
        <v>44</v>
      </c>
      <c r="D809" s="133"/>
      <c r="E809" s="133"/>
      <c r="F809" s="134" t="s">
        <v>20</v>
      </c>
      <c r="G809" s="134">
        <v>1</v>
      </c>
      <c r="H809" s="134">
        <v>5</v>
      </c>
      <c r="I809" s="135">
        <v>20</v>
      </c>
    </row>
    <row r="810" spans="1:10" ht="12.75" hidden="1" customHeight="1">
      <c r="A810" s="151">
        <v>5</v>
      </c>
      <c r="B810" s="152" t="s">
        <v>93</v>
      </c>
      <c r="C810" s="151" t="s">
        <v>19</v>
      </c>
      <c r="D810" s="148" t="s">
        <v>510</v>
      </c>
      <c r="E810" s="149"/>
      <c r="F810" s="151" t="s">
        <v>20</v>
      </c>
      <c r="G810" s="151">
        <v>3</v>
      </c>
      <c r="H810" s="148">
        <v>3</v>
      </c>
      <c r="I810" s="148">
        <v>20</v>
      </c>
    </row>
    <row r="811" spans="1:10" ht="12.75" hidden="1" customHeight="1">
      <c r="A811" s="133"/>
      <c r="B811" s="133" t="s">
        <v>96</v>
      </c>
      <c r="C811" s="134" t="s">
        <v>42</v>
      </c>
      <c r="D811" s="133"/>
      <c r="E811" s="133"/>
      <c r="F811" s="132" t="s">
        <v>20</v>
      </c>
      <c r="G811" s="132">
        <v>1</v>
      </c>
      <c r="H811" s="134">
        <v>3</v>
      </c>
      <c r="I811" s="135">
        <v>20</v>
      </c>
    </row>
    <row r="812" spans="1:10" ht="12.75" hidden="1" customHeight="1">
      <c r="A812" s="133"/>
      <c r="B812" s="133" t="s">
        <v>94</v>
      </c>
      <c r="C812" s="134" t="s">
        <v>44</v>
      </c>
      <c r="D812" s="133"/>
      <c r="E812" s="133"/>
      <c r="F812" s="134" t="s">
        <v>20</v>
      </c>
      <c r="G812" s="134">
        <v>1</v>
      </c>
      <c r="H812" s="134">
        <v>3</v>
      </c>
      <c r="I812" s="135">
        <v>20</v>
      </c>
    </row>
    <row r="813" spans="1:10" ht="12.75" hidden="1" customHeight="1">
      <c r="A813" s="133"/>
      <c r="B813" s="133" t="s">
        <v>50</v>
      </c>
      <c r="C813" s="134" t="s">
        <v>95</v>
      </c>
      <c r="D813" s="133"/>
      <c r="E813" s="133"/>
      <c r="F813" s="134" t="s">
        <v>20</v>
      </c>
      <c r="G813" s="134">
        <v>2</v>
      </c>
      <c r="H813" s="134">
        <v>6</v>
      </c>
      <c r="I813" s="135">
        <v>20</v>
      </c>
    </row>
    <row r="814" spans="1:10" ht="12.75" hidden="1" customHeight="1">
      <c r="A814" s="133"/>
      <c r="B814" s="133" t="s">
        <v>52</v>
      </c>
      <c r="C814" s="134" t="s">
        <v>53</v>
      </c>
      <c r="D814" s="133"/>
      <c r="E814" s="133"/>
      <c r="F814" s="134" t="s">
        <v>20</v>
      </c>
      <c r="G814" s="134">
        <v>1</v>
      </c>
      <c r="H814" s="134">
        <v>3</v>
      </c>
      <c r="I814" s="135">
        <v>20</v>
      </c>
    </row>
    <row r="815" spans="1:10" ht="12.75" hidden="1" customHeight="1">
      <c r="A815" s="151">
        <v>6</v>
      </c>
      <c r="B815" s="152" t="s">
        <v>93</v>
      </c>
      <c r="C815" s="151" t="s">
        <v>19</v>
      </c>
      <c r="D815" s="148" t="s">
        <v>511</v>
      </c>
      <c r="E815" s="149"/>
      <c r="F815" s="151" t="s">
        <v>20</v>
      </c>
      <c r="G815" s="151">
        <v>1</v>
      </c>
      <c r="H815" s="148">
        <v>1</v>
      </c>
      <c r="I815" s="148">
        <v>20</v>
      </c>
    </row>
    <row r="816" spans="1:10" ht="12.75" hidden="1" customHeight="1">
      <c r="A816" s="133"/>
      <c r="B816" s="133" t="s">
        <v>96</v>
      </c>
      <c r="C816" s="134" t="s">
        <v>36</v>
      </c>
      <c r="D816" s="133"/>
      <c r="E816" s="133"/>
      <c r="F816" s="134" t="s">
        <v>20</v>
      </c>
      <c r="G816" s="134">
        <v>1</v>
      </c>
      <c r="H816" s="134">
        <v>1</v>
      </c>
      <c r="I816" s="135">
        <v>20</v>
      </c>
    </row>
    <row r="817" spans="1:9" ht="12.75" hidden="1" customHeight="1">
      <c r="A817" s="133"/>
      <c r="B817" s="133" t="s">
        <v>94</v>
      </c>
      <c r="C817" s="134" t="s">
        <v>44</v>
      </c>
      <c r="D817" s="133"/>
      <c r="E817" s="133"/>
      <c r="F817" s="134" t="s">
        <v>20</v>
      </c>
      <c r="G817" s="134">
        <v>1</v>
      </c>
      <c r="H817" s="134">
        <v>1</v>
      </c>
      <c r="I817" s="135">
        <v>20</v>
      </c>
    </row>
    <row r="818" spans="1:9" ht="12.75" hidden="1" customHeight="1">
      <c r="A818" s="133"/>
      <c r="B818" s="133" t="s">
        <v>50</v>
      </c>
      <c r="C818" s="134" t="s">
        <v>95</v>
      </c>
      <c r="D818" s="133"/>
      <c r="E818" s="133"/>
      <c r="F818" s="134" t="s">
        <v>20</v>
      </c>
      <c r="G818" s="134">
        <v>2</v>
      </c>
      <c r="H818" s="134">
        <v>2</v>
      </c>
      <c r="I818" s="135">
        <v>20</v>
      </c>
    </row>
    <row r="819" spans="1:9" ht="12.75" hidden="1" customHeight="1">
      <c r="A819" s="133"/>
      <c r="B819" s="133" t="s">
        <v>52</v>
      </c>
      <c r="C819" s="134" t="s">
        <v>53</v>
      </c>
      <c r="D819" s="133"/>
      <c r="E819" s="133"/>
      <c r="F819" s="134" t="s">
        <v>20</v>
      </c>
      <c r="G819" s="134">
        <v>1</v>
      </c>
      <c r="H819" s="134">
        <v>1</v>
      </c>
      <c r="I819" s="135">
        <v>20</v>
      </c>
    </row>
    <row r="820" spans="1:9" ht="12.75" hidden="1" customHeight="1">
      <c r="A820" s="151">
        <v>8</v>
      </c>
      <c r="B820" s="152" t="s">
        <v>93</v>
      </c>
      <c r="C820" s="151" t="s">
        <v>19</v>
      </c>
      <c r="D820" s="148" t="s">
        <v>512</v>
      </c>
      <c r="E820" s="149"/>
      <c r="F820" s="151" t="s">
        <v>20</v>
      </c>
      <c r="G820" s="151">
        <v>2</v>
      </c>
      <c r="H820" s="148">
        <v>2</v>
      </c>
      <c r="I820" s="148">
        <v>20</v>
      </c>
    </row>
    <row r="821" spans="1:9" ht="12.75" hidden="1" customHeight="1">
      <c r="A821" s="133"/>
      <c r="B821" s="133" t="s">
        <v>96</v>
      </c>
      <c r="C821" s="134" t="s">
        <v>38</v>
      </c>
      <c r="D821" s="133"/>
      <c r="E821" s="133"/>
      <c r="F821" s="134" t="s">
        <v>20</v>
      </c>
      <c r="G821" s="134">
        <v>1</v>
      </c>
      <c r="H821" s="134">
        <v>2</v>
      </c>
      <c r="I821" s="135">
        <v>20</v>
      </c>
    </row>
    <row r="822" spans="1:9" ht="12.75" hidden="1" customHeight="1">
      <c r="A822" s="133"/>
      <c r="B822" s="133" t="s">
        <v>94</v>
      </c>
      <c r="C822" s="134" t="s">
        <v>44</v>
      </c>
      <c r="D822" s="133"/>
      <c r="E822" s="133"/>
      <c r="F822" s="134" t="s">
        <v>20</v>
      </c>
      <c r="G822" s="134">
        <v>1</v>
      </c>
      <c r="H822" s="134">
        <v>2</v>
      </c>
      <c r="I822" s="135">
        <v>20</v>
      </c>
    </row>
    <row r="823" spans="1:9" ht="12.75" hidden="1" customHeight="1">
      <c r="A823" s="133"/>
      <c r="B823" s="133" t="s">
        <v>50</v>
      </c>
      <c r="C823" s="134" t="s">
        <v>95</v>
      </c>
      <c r="D823" s="133"/>
      <c r="E823" s="133"/>
      <c r="F823" s="134" t="s">
        <v>20</v>
      </c>
      <c r="G823" s="134">
        <v>2</v>
      </c>
      <c r="H823" s="134">
        <v>4</v>
      </c>
      <c r="I823" s="135">
        <v>20</v>
      </c>
    </row>
    <row r="824" spans="1:9" ht="12.75" hidden="1" customHeight="1">
      <c r="A824" s="133"/>
      <c r="B824" s="133" t="s">
        <v>52</v>
      </c>
      <c r="C824" s="134" t="s">
        <v>53</v>
      </c>
      <c r="D824" s="133"/>
      <c r="E824" s="133"/>
      <c r="F824" s="134" t="s">
        <v>20</v>
      </c>
      <c r="G824" s="134">
        <v>1</v>
      </c>
      <c r="H824" s="134">
        <v>2</v>
      </c>
      <c r="I824" s="135">
        <v>20</v>
      </c>
    </row>
    <row r="825" spans="1:9" ht="12.75" hidden="1" customHeight="1">
      <c r="A825" s="151">
        <v>9</v>
      </c>
      <c r="B825" s="152" t="s">
        <v>93</v>
      </c>
      <c r="C825" s="151" t="s">
        <v>19</v>
      </c>
      <c r="D825" s="148" t="s">
        <v>513</v>
      </c>
      <c r="E825" s="149"/>
      <c r="F825" s="148" t="s">
        <v>20</v>
      </c>
      <c r="G825" s="148">
        <v>1</v>
      </c>
      <c r="H825" s="148">
        <v>1</v>
      </c>
      <c r="I825" s="148">
        <v>20</v>
      </c>
    </row>
    <row r="826" spans="1:9" ht="12.75" hidden="1" customHeight="1">
      <c r="A826" s="132"/>
      <c r="B826" s="133" t="s">
        <v>96</v>
      </c>
      <c r="C826" s="134" t="s">
        <v>35</v>
      </c>
      <c r="D826" s="133"/>
      <c r="E826" s="133"/>
      <c r="F826" s="134" t="s">
        <v>20</v>
      </c>
      <c r="G826" s="134">
        <v>1</v>
      </c>
      <c r="H826" s="134">
        <v>1</v>
      </c>
      <c r="I826" s="135">
        <v>20</v>
      </c>
    </row>
    <row r="827" spans="1:9" ht="12.75" hidden="1" customHeight="1">
      <c r="A827" s="132"/>
      <c r="B827" s="133" t="s">
        <v>94</v>
      </c>
      <c r="C827" s="134" t="s">
        <v>44</v>
      </c>
      <c r="D827" s="133"/>
      <c r="E827" s="133"/>
      <c r="F827" s="134" t="s">
        <v>20</v>
      </c>
      <c r="G827" s="134">
        <v>1</v>
      </c>
      <c r="H827" s="134">
        <v>1</v>
      </c>
      <c r="I827" s="135">
        <v>20</v>
      </c>
    </row>
    <row r="828" spans="1:9" ht="12.75" hidden="1" customHeight="1">
      <c r="A828" s="132"/>
      <c r="B828" s="133" t="s">
        <v>50</v>
      </c>
      <c r="C828" s="134" t="s">
        <v>95</v>
      </c>
      <c r="D828" s="133"/>
      <c r="E828" s="133"/>
      <c r="F828" s="134" t="s">
        <v>20</v>
      </c>
      <c r="G828" s="134">
        <v>2</v>
      </c>
      <c r="H828" s="134">
        <v>2</v>
      </c>
      <c r="I828" s="135">
        <v>20</v>
      </c>
    </row>
    <row r="829" spans="1:9" ht="12.75" hidden="1" customHeight="1">
      <c r="A829" s="132"/>
      <c r="B829" s="133" t="s">
        <v>52</v>
      </c>
      <c r="C829" s="134" t="s">
        <v>53</v>
      </c>
      <c r="D829" s="133"/>
      <c r="E829" s="133"/>
      <c r="F829" s="134" t="s">
        <v>20</v>
      </c>
      <c r="G829" s="134">
        <v>1</v>
      </c>
      <c r="H829" s="134">
        <v>1</v>
      </c>
      <c r="I829" s="135">
        <v>20</v>
      </c>
    </row>
    <row r="830" spans="1:9" ht="12.75" hidden="1" customHeight="1">
      <c r="A830" s="132">
        <v>10</v>
      </c>
      <c r="B830" s="133" t="s">
        <v>55</v>
      </c>
      <c r="C830" s="136" t="s">
        <v>51</v>
      </c>
      <c r="D830" s="133"/>
      <c r="E830" s="133"/>
      <c r="F830" s="134" t="s">
        <v>20</v>
      </c>
      <c r="G830" s="134">
        <v>36</v>
      </c>
      <c r="H830" s="134">
        <v>36</v>
      </c>
      <c r="I830" s="135">
        <v>20</v>
      </c>
    </row>
    <row r="831" spans="1:9" ht="12.75" hidden="1" customHeight="1">
      <c r="A831" s="132">
        <v>11</v>
      </c>
      <c r="B831" s="137" t="s">
        <v>58</v>
      </c>
      <c r="C831" s="138" t="s">
        <v>59</v>
      </c>
      <c r="D831" s="133"/>
      <c r="E831" s="133"/>
      <c r="F831" s="134" t="s">
        <v>20</v>
      </c>
      <c r="G831" s="134">
        <v>25</v>
      </c>
      <c r="H831" s="134">
        <v>25</v>
      </c>
      <c r="I831" s="135">
        <v>20</v>
      </c>
    </row>
    <row r="832" spans="1:9" ht="12.75" hidden="1" customHeight="1">
      <c r="A832" s="132">
        <v>12</v>
      </c>
      <c r="B832" s="137" t="s">
        <v>58</v>
      </c>
      <c r="C832" s="138" t="s">
        <v>60</v>
      </c>
      <c r="D832" s="133"/>
      <c r="E832" s="133"/>
      <c r="F832" s="134" t="s">
        <v>20</v>
      </c>
      <c r="G832" s="134">
        <v>15</v>
      </c>
      <c r="H832" s="134">
        <v>15</v>
      </c>
      <c r="I832" s="135">
        <v>20</v>
      </c>
    </row>
    <row r="833" spans="1:9" ht="12.75" hidden="1" customHeight="1">
      <c r="A833" s="132">
        <v>13</v>
      </c>
      <c r="B833" s="137" t="s">
        <v>61</v>
      </c>
      <c r="C833" s="138" t="s">
        <v>62</v>
      </c>
      <c r="D833" s="133"/>
      <c r="E833" s="133"/>
      <c r="F833" s="134" t="s">
        <v>20</v>
      </c>
      <c r="G833" s="134">
        <v>110</v>
      </c>
      <c r="H833" s="134">
        <v>110</v>
      </c>
      <c r="I833" s="135">
        <v>20</v>
      </c>
    </row>
    <row r="834" spans="1:9" ht="12.75" hidden="1" customHeight="1">
      <c r="A834" s="132">
        <v>14</v>
      </c>
      <c r="B834" s="137" t="s">
        <v>63</v>
      </c>
      <c r="C834" s="138" t="s">
        <v>64</v>
      </c>
      <c r="D834" s="133"/>
      <c r="E834" s="133"/>
      <c r="F834" s="134" t="s">
        <v>20</v>
      </c>
      <c r="G834" s="134">
        <v>13</v>
      </c>
      <c r="H834" s="134">
        <v>13</v>
      </c>
      <c r="I834" s="135">
        <v>20</v>
      </c>
    </row>
    <row r="835" spans="1:9" ht="12.75" hidden="1" customHeight="1">
      <c r="A835" s="132">
        <v>15</v>
      </c>
      <c r="B835" s="137" t="s">
        <v>97</v>
      </c>
      <c r="C835" s="138" t="s">
        <v>66</v>
      </c>
      <c r="D835" s="133"/>
      <c r="E835" s="133"/>
      <c r="F835" s="134" t="s">
        <v>20</v>
      </c>
      <c r="G835" s="134">
        <v>83</v>
      </c>
      <c r="H835" s="134">
        <v>83</v>
      </c>
      <c r="I835" s="135">
        <v>20</v>
      </c>
    </row>
    <row r="836" spans="1:9" ht="12.75" hidden="1" customHeight="1">
      <c r="A836" s="139">
        <v>16</v>
      </c>
      <c r="B836" s="140" t="s">
        <v>67</v>
      </c>
      <c r="C836" s="140"/>
      <c r="D836" s="140"/>
      <c r="E836" s="140"/>
      <c r="F836" s="141" t="s">
        <v>20</v>
      </c>
      <c r="G836" s="141">
        <v>40</v>
      </c>
      <c r="H836" s="141">
        <v>40</v>
      </c>
      <c r="I836" s="142">
        <v>20</v>
      </c>
    </row>
    <row r="837" spans="1:9" ht="12.75" hidden="1" customHeight="1">
      <c r="A837" s="134" t="s">
        <v>88</v>
      </c>
      <c r="B837" s="134" t="s">
        <v>14</v>
      </c>
      <c r="C837" s="134" t="s">
        <v>15</v>
      </c>
      <c r="D837" s="134" t="s">
        <v>89</v>
      </c>
      <c r="E837" s="134" t="s">
        <v>90</v>
      </c>
      <c r="F837" s="134" t="s">
        <v>16</v>
      </c>
      <c r="G837" s="134" t="s">
        <v>91</v>
      </c>
      <c r="H837" s="134" t="s">
        <v>92</v>
      </c>
      <c r="I837" s="143" t="s">
        <v>74</v>
      </c>
    </row>
    <row r="838" spans="1:9" ht="12.75" hidden="1" customHeight="1">
      <c r="A838" s="148">
        <v>1</v>
      </c>
      <c r="B838" s="149" t="s">
        <v>93</v>
      </c>
      <c r="C838" s="148" t="s">
        <v>491</v>
      </c>
      <c r="D838" s="148" t="s">
        <v>514</v>
      </c>
      <c r="E838" s="149"/>
      <c r="F838" s="148" t="s">
        <v>20</v>
      </c>
      <c r="G838" s="148">
        <v>1</v>
      </c>
      <c r="H838" s="148">
        <v>1</v>
      </c>
      <c r="I838" s="143">
        <v>21</v>
      </c>
    </row>
    <row r="839" spans="1:9" ht="12.75" hidden="1" customHeight="1">
      <c r="A839" s="133"/>
      <c r="B839" s="133" t="s">
        <v>23</v>
      </c>
      <c r="C839" s="134" t="s">
        <v>29</v>
      </c>
      <c r="D839" s="133"/>
      <c r="E839" s="133"/>
      <c r="F839" s="134" t="s">
        <v>20</v>
      </c>
      <c r="G839" s="134">
        <v>1</v>
      </c>
      <c r="H839" s="134">
        <v>1</v>
      </c>
      <c r="I839" s="143">
        <v>21</v>
      </c>
    </row>
    <row r="840" spans="1:9" ht="12.75" hidden="1" customHeight="1">
      <c r="A840" s="133"/>
      <c r="B840" s="133" t="s">
        <v>23</v>
      </c>
      <c r="C840" s="134" t="s">
        <v>30</v>
      </c>
      <c r="D840" s="133"/>
      <c r="E840" s="133"/>
      <c r="F840" s="134" t="s">
        <v>20</v>
      </c>
      <c r="G840" s="134">
        <v>1</v>
      </c>
      <c r="H840" s="134">
        <v>1</v>
      </c>
      <c r="I840" s="143">
        <v>21</v>
      </c>
    </row>
    <row r="841" spans="1:9" ht="12.75" hidden="1" customHeight="1">
      <c r="A841" s="133"/>
      <c r="B841" s="133" t="s">
        <v>23</v>
      </c>
      <c r="C841" s="134" t="s">
        <v>28</v>
      </c>
      <c r="D841" s="133"/>
      <c r="E841" s="133"/>
      <c r="F841" s="134" t="s">
        <v>20</v>
      </c>
      <c r="G841" s="134">
        <v>1</v>
      </c>
      <c r="H841" s="134">
        <v>1</v>
      </c>
      <c r="I841" s="143">
        <v>21</v>
      </c>
    </row>
    <row r="842" spans="1:9" ht="12.75" hidden="1" customHeight="1">
      <c r="A842" s="133"/>
      <c r="B842" s="133" t="s">
        <v>94</v>
      </c>
      <c r="C842" s="134" t="s">
        <v>44</v>
      </c>
      <c r="D842" s="133"/>
      <c r="E842" s="133"/>
      <c r="F842" s="134" t="s">
        <v>20</v>
      </c>
      <c r="G842" s="134">
        <v>1</v>
      </c>
      <c r="H842" s="134">
        <v>1</v>
      </c>
      <c r="I842" s="143">
        <v>21</v>
      </c>
    </row>
    <row r="843" spans="1:9" ht="12.75" hidden="1" customHeight="1">
      <c r="A843" s="133"/>
      <c r="B843" s="133" t="s">
        <v>50</v>
      </c>
      <c r="C843" s="134" t="s">
        <v>95</v>
      </c>
      <c r="D843" s="133"/>
      <c r="E843" s="133"/>
      <c r="F843" s="134" t="s">
        <v>20</v>
      </c>
      <c r="G843" s="134">
        <v>1</v>
      </c>
      <c r="H843" s="134">
        <v>2</v>
      </c>
      <c r="I843" s="143">
        <v>21</v>
      </c>
    </row>
    <row r="844" spans="1:9" ht="12.75" hidden="1" customHeight="1">
      <c r="A844" s="133"/>
      <c r="B844" s="133" t="s">
        <v>52</v>
      </c>
      <c r="C844" s="134" t="s">
        <v>53</v>
      </c>
      <c r="D844" s="133"/>
      <c r="E844" s="133"/>
      <c r="F844" s="134" t="s">
        <v>20</v>
      </c>
      <c r="G844" s="134">
        <v>1</v>
      </c>
      <c r="H844" s="134">
        <v>1</v>
      </c>
      <c r="I844" s="143">
        <v>21</v>
      </c>
    </row>
    <row r="845" spans="1:9" ht="12.75" hidden="1" customHeight="1">
      <c r="A845" s="133"/>
      <c r="B845" s="133" t="s">
        <v>54</v>
      </c>
      <c r="C845" s="134" t="s">
        <v>95</v>
      </c>
      <c r="D845" s="133"/>
      <c r="E845" s="133"/>
      <c r="F845" s="134" t="s">
        <v>20</v>
      </c>
      <c r="G845" s="134">
        <v>1</v>
      </c>
      <c r="H845" s="134">
        <v>3</v>
      </c>
      <c r="I845" s="143">
        <v>21</v>
      </c>
    </row>
    <row r="846" spans="1:9" ht="12.75" hidden="1" customHeight="1">
      <c r="A846" s="148">
        <v>2</v>
      </c>
      <c r="B846" s="149" t="s">
        <v>93</v>
      </c>
      <c r="C846" s="148" t="s">
        <v>19</v>
      </c>
      <c r="D846" s="148" t="s">
        <v>515</v>
      </c>
      <c r="E846" s="149"/>
      <c r="F846" s="148" t="s">
        <v>20</v>
      </c>
      <c r="G846" s="148">
        <v>1</v>
      </c>
      <c r="H846" s="148">
        <v>1</v>
      </c>
      <c r="I846" s="143">
        <v>21</v>
      </c>
    </row>
    <row r="847" spans="1:9" ht="12.75" hidden="1" customHeight="1">
      <c r="A847" s="133"/>
      <c r="B847" s="133" t="s">
        <v>23</v>
      </c>
      <c r="C847" s="134" t="s">
        <v>29</v>
      </c>
      <c r="D847" s="133"/>
      <c r="E847" s="133"/>
      <c r="F847" s="134" t="s">
        <v>20</v>
      </c>
      <c r="G847" s="134">
        <v>1</v>
      </c>
      <c r="H847" s="134">
        <v>1</v>
      </c>
      <c r="I847" s="143">
        <v>21</v>
      </c>
    </row>
    <row r="848" spans="1:9" ht="12.75" hidden="1" customHeight="1">
      <c r="A848" s="133"/>
      <c r="B848" s="133" t="s">
        <v>23</v>
      </c>
      <c r="C848" s="134" t="s">
        <v>32</v>
      </c>
      <c r="D848" s="133"/>
      <c r="E848" s="133"/>
      <c r="F848" s="134" t="s">
        <v>20</v>
      </c>
      <c r="G848" s="134">
        <v>1</v>
      </c>
      <c r="H848" s="134">
        <v>1</v>
      </c>
      <c r="I848" s="143">
        <v>21</v>
      </c>
    </row>
    <row r="849" spans="1:9" ht="12.75" hidden="1" customHeight="1">
      <c r="A849" s="133"/>
      <c r="B849" s="133" t="s">
        <v>94</v>
      </c>
      <c r="C849" s="134" t="s">
        <v>44</v>
      </c>
      <c r="D849" s="133"/>
      <c r="E849" s="133"/>
      <c r="F849" s="134" t="s">
        <v>20</v>
      </c>
      <c r="G849" s="134">
        <v>1</v>
      </c>
      <c r="H849" s="134">
        <v>1</v>
      </c>
      <c r="I849" s="143">
        <v>21</v>
      </c>
    </row>
    <row r="850" spans="1:9" ht="12.75" hidden="1" customHeight="1">
      <c r="A850" s="133"/>
      <c r="B850" s="133" t="s">
        <v>50</v>
      </c>
      <c r="C850" s="134" t="s">
        <v>95</v>
      </c>
      <c r="D850" s="133"/>
      <c r="E850" s="133"/>
      <c r="F850" s="134" t="s">
        <v>20</v>
      </c>
      <c r="G850" s="134">
        <v>3</v>
      </c>
      <c r="H850" s="134">
        <v>3</v>
      </c>
      <c r="I850" s="143">
        <v>21</v>
      </c>
    </row>
    <row r="851" spans="1:9" ht="12.75" hidden="1" customHeight="1">
      <c r="A851" s="133"/>
      <c r="B851" s="133" t="s">
        <v>52</v>
      </c>
      <c r="C851" s="134" t="s">
        <v>53</v>
      </c>
      <c r="D851" s="133"/>
      <c r="E851" s="133"/>
      <c r="F851" s="134" t="s">
        <v>20</v>
      </c>
      <c r="G851" s="134">
        <v>1</v>
      </c>
      <c r="H851" s="134">
        <v>1</v>
      </c>
      <c r="I851" s="143">
        <v>21</v>
      </c>
    </row>
    <row r="852" spans="1:9" ht="12.75" hidden="1" customHeight="1">
      <c r="A852" s="133"/>
      <c r="B852" s="133" t="s">
        <v>54</v>
      </c>
      <c r="C852" s="134" t="s">
        <v>95</v>
      </c>
      <c r="D852" s="133"/>
      <c r="E852" s="133"/>
      <c r="F852" s="134" t="s">
        <v>20</v>
      </c>
      <c r="G852" s="134">
        <v>1</v>
      </c>
      <c r="H852" s="134">
        <v>4</v>
      </c>
      <c r="I852" s="143">
        <v>21</v>
      </c>
    </row>
    <row r="853" spans="1:9" ht="12.75" hidden="1" customHeight="1">
      <c r="A853" s="148">
        <v>3</v>
      </c>
      <c r="B853" s="149" t="s">
        <v>93</v>
      </c>
      <c r="C853" s="148" t="s">
        <v>19</v>
      </c>
      <c r="D853" s="148" t="s">
        <v>641</v>
      </c>
      <c r="E853" s="149"/>
      <c r="F853" s="148" t="s">
        <v>20</v>
      </c>
      <c r="G853" s="148">
        <v>1</v>
      </c>
      <c r="H853" s="148">
        <v>4</v>
      </c>
      <c r="I853" s="143">
        <v>21</v>
      </c>
    </row>
    <row r="854" spans="1:9" ht="12.75" hidden="1" customHeight="1">
      <c r="A854" s="133"/>
      <c r="B854" s="133" t="s">
        <v>96</v>
      </c>
      <c r="C854" s="134" t="s">
        <v>42</v>
      </c>
      <c r="D854" s="133"/>
      <c r="E854" s="133"/>
      <c r="F854" s="134" t="s">
        <v>20</v>
      </c>
      <c r="G854" s="134">
        <v>1</v>
      </c>
      <c r="H854" s="134">
        <v>4</v>
      </c>
      <c r="I854" s="143">
        <v>21</v>
      </c>
    </row>
    <row r="855" spans="1:9" ht="12.75" hidden="1" customHeight="1">
      <c r="A855" s="133"/>
      <c r="B855" s="133" t="s">
        <v>94</v>
      </c>
      <c r="C855" s="134" t="s">
        <v>44</v>
      </c>
      <c r="D855" s="133"/>
      <c r="E855" s="133"/>
      <c r="F855" s="134" t="s">
        <v>20</v>
      </c>
      <c r="G855" s="134">
        <v>1</v>
      </c>
      <c r="H855" s="134">
        <v>4</v>
      </c>
      <c r="I855" s="143">
        <v>21</v>
      </c>
    </row>
    <row r="856" spans="1:9" ht="12.75" hidden="1" customHeight="1">
      <c r="A856" s="133"/>
      <c r="B856" s="133" t="s">
        <v>50</v>
      </c>
      <c r="C856" s="134" t="s">
        <v>95</v>
      </c>
      <c r="D856" s="133"/>
      <c r="E856" s="133"/>
      <c r="F856" s="134" t="s">
        <v>20</v>
      </c>
      <c r="G856" s="134">
        <v>2</v>
      </c>
      <c r="H856" s="134">
        <v>8</v>
      </c>
      <c r="I856" s="143">
        <v>21</v>
      </c>
    </row>
    <row r="857" spans="1:9" ht="12.75" hidden="1" customHeight="1">
      <c r="A857" s="133"/>
      <c r="B857" s="133" t="s">
        <v>52</v>
      </c>
      <c r="C857" s="134" t="s">
        <v>53</v>
      </c>
      <c r="D857" s="133"/>
      <c r="E857" s="133"/>
      <c r="F857" s="134" t="s">
        <v>20</v>
      </c>
      <c r="G857" s="134">
        <v>1</v>
      </c>
      <c r="H857" s="134">
        <v>4</v>
      </c>
      <c r="I857" s="143">
        <v>21</v>
      </c>
    </row>
    <row r="858" spans="1:9" ht="12.75" hidden="1" customHeight="1">
      <c r="A858" s="148">
        <v>4</v>
      </c>
      <c r="B858" s="149" t="s">
        <v>93</v>
      </c>
      <c r="C858" s="148" t="s">
        <v>19</v>
      </c>
      <c r="D858" s="148" t="s">
        <v>642</v>
      </c>
      <c r="E858" s="149"/>
      <c r="F858" s="148" t="s">
        <v>20</v>
      </c>
      <c r="G858" s="148">
        <v>1</v>
      </c>
      <c r="H858" s="148">
        <v>1</v>
      </c>
      <c r="I858" s="143">
        <v>21</v>
      </c>
    </row>
    <row r="859" spans="1:9" ht="12.75" hidden="1" customHeight="1">
      <c r="A859" s="133"/>
      <c r="B859" s="133" t="s">
        <v>96</v>
      </c>
      <c r="C859" s="134" t="s">
        <v>38</v>
      </c>
      <c r="D859" s="133"/>
      <c r="E859" s="133"/>
      <c r="F859" s="134" t="s">
        <v>20</v>
      </c>
      <c r="G859" s="134">
        <v>1</v>
      </c>
      <c r="H859" s="134">
        <v>1</v>
      </c>
      <c r="I859" s="143">
        <v>21</v>
      </c>
    </row>
    <row r="860" spans="1:9" ht="12.75" hidden="1" customHeight="1">
      <c r="A860" s="133"/>
      <c r="B860" s="133" t="s">
        <v>94</v>
      </c>
      <c r="C860" s="134" t="s">
        <v>44</v>
      </c>
      <c r="D860" s="133"/>
      <c r="E860" s="133"/>
      <c r="F860" s="134" t="s">
        <v>20</v>
      </c>
      <c r="G860" s="134">
        <v>1</v>
      </c>
      <c r="H860" s="134">
        <v>1</v>
      </c>
      <c r="I860" s="143">
        <v>21</v>
      </c>
    </row>
    <row r="861" spans="1:9" ht="12.75" hidden="1" customHeight="1">
      <c r="A861" s="133"/>
      <c r="B861" s="133" t="s">
        <v>50</v>
      </c>
      <c r="C861" s="134" t="s">
        <v>95</v>
      </c>
      <c r="D861" s="133"/>
      <c r="E861" s="133"/>
      <c r="F861" s="134" t="s">
        <v>20</v>
      </c>
      <c r="G861" s="134">
        <v>2</v>
      </c>
      <c r="H861" s="134">
        <v>2</v>
      </c>
      <c r="I861" s="143">
        <v>21</v>
      </c>
    </row>
    <row r="862" spans="1:9" ht="12.75" hidden="1" customHeight="1">
      <c r="A862" s="133"/>
      <c r="B862" s="133" t="s">
        <v>52</v>
      </c>
      <c r="C862" s="134" t="s">
        <v>53</v>
      </c>
      <c r="D862" s="133"/>
      <c r="E862" s="133"/>
      <c r="F862" s="134" t="s">
        <v>20</v>
      </c>
      <c r="G862" s="134">
        <v>1</v>
      </c>
      <c r="H862" s="134">
        <v>1</v>
      </c>
      <c r="I862" s="143">
        <v>21</v>
      </c>
    </row>
    <row r="863" spans="1:9" ht="12.75" hidden="1" customHeight="1">
      <c r="A863" s="148">
        <v>5</v>
      </c>
      <c r="B863" s="149" t="s">
        <v>93</v>
      </c>
      <c r="C863" s="148" t="s">
        <v>19</v>
      </c>
      <c r="D863" s="148" t="s">
        <v>516</v>
      </c>
      <c r="E863" s="149"/>
      <c r="F863" s="148" t="s">
        <v>20</v>
      </c>
      <c r="G863" s="148">
        <v>1</v>
      </c>
      <c r="H863" s="148">
        <v>1</v>
      </c>
      <c r="I863" s="143">
        <v>21</v>
      </c>
    </row>
    <row r="864" spans="1:9" ht="12.75" hidden="1" customHeight="1">
      <c r="A864" s="133"/>
      <c r="B864" s="133" t="s">
        <v>23</v>
      </c>
      <c r="C864" s="134" t="s">
        <v>29</v>
      </c>
      <c r="D864" s="133"/>
      <c r="E864" s="133"/>
      <c r="F864" s="134" t="s">
        <v>20</v>
      </c>
      <c r="G864" s="134">
        <v>1</v>
      </c>
      <c r="H864" s="134">
        <v>1</v>
      </c>
      <c r="I864" s="143">
        <v>21</v>
      </c>
    </row>
    <row r="865" spans="1:9" ht="12.75" hidden="1" customHeight="1">
      <c r="A865" s="133"/>
      <c r="B865" s="133" t="s">
        <v>23</v>
      </c>
      <c r="C865" s="134" t="s">
        <v>28</v>
      </c>
      <c r="D865" s="133"/>
      <c r="E865" s="133"/>
      <c r="F865" s="134" t="s">
        <v>20</v>
      </c>
      <c r="G865" s="134">
        <v>1</v>
      </c>
      <c r="H865" s="134">
        <v>1</v>
      </c>
      <c r="I865" s="143">
        <v>21</v>
      </c>
    </row>
    <row r="866" spans="1:9" ht="12.75" hidden="1" customHeight="1">
      <c r="A866" s="133"/>
      <c r="B866" s="133" t="s">
        <v>94</v>
      </c>
      <c r="C866" s="134" t="s">
        <v>44</v>
      </c>
      <c r="D866" s="133"/>
      <c r="E866" s="133"/>
      <c r="F866" s="134" t="s">
        <v>20</v>
      </c>
      <c r="G866" s="134">
        <v>1</v>
      </c>
      <c r="H866" s="134">
        <v>1</v>
      </c>
      <c r="I866" s="143">
        <v>21</v>
      </c>
    </row>
    <row r="867" spans="1:9" ht="12.75" hidden="1" customHeight="1">
      <c r="A867" s="133"/>
      <c r="B867" s="133" t="s">
        <v>50</v>
      </c>
      <c r="C867" s="134" t="s">
        <v>95</v>
      </c>
      <c r="D867" s="133"/>
      <c r="E867" s="133"/>
      <c r="F867" s="134" t="s">
        <v>20</v>
      </c>
      <c r="G867" s="134">
        <v>1</v>
      </c>
      <c r="H867" s="134">
        <v>4</v>
      </c>
      <c r="I867" s="143">
        <v>21</v>
      </c>
    </row>
    <row r="868" spans="1:9" ht="12.75" hidden="1" customHeight="1">
      <c r="A868" s="133"/>
      <c r="B868" s="133" t="s">
        <v>52</v>
      </c>
      <c r="C868" s="134" t="s">
        <v>53</v>
      </c>
      <c r="D868" s="133"/>
      <c r="E868" s="133"/>
      <c r="F868" s="134" t="s">
        <v>20</v>
      </c>
      <c r="G868" s="134">
        <v>1</v>
      </c>
      <c r="H868" s="134">
        <v>1</v>
      </c>
      <c r="I868" s="143">
        <v>21</v>
      </c>
    </row>
    <row r="869" spans="1:9" ht="12.75" hidden="1" customHeight="1">
      <c r="A869" s="133"/>
      <c r="B869" s="133" t="s">
        <v>54</v>
      </c>
      <c r="C869" s="134" t="s">
        <v>95</v>
      </c>
      <c r="D869" s="133"/>
      <c r="E869" s="133"/>
      <c r="F869" s="134" t="s">
        <v>20</v>
      </c>
      <c r="G869" s="134">
        <v>1</v>
      </c>
      <c r="H869" s="134">
        <v>3</v>
      </c>
      <c r="I869" s="143">
        <v>21</v>
      </c>
    </row>
    <row r="870" spans="1:9" ht="12.75" hidden="1" customHeight="1">
      <c r="A870" s="148">
        <v>6</v>
      </c>
      <c r="B870" s="149" t="s">
        <v>93</v>
      </c>
      <c r="C870" s="148" t="s">
        <v>19</v>
      </c>
      <c r="D870" s="148" t="s">
        <v>643</v>
      </c>
      <c r="E870" s="149"/>
      <c r="F870" s="148" t="s">
        <v>20</v>
      </c>
      <c r="G870" s="148">
        <v>1</v>
      </c>
      <c r="H870" s="148">
        <v>5</v>
      </c>
      <c r="I870" s="143">
        <v>21</v>
      </c>
    </row>
    <row r="871" spans="1:9" ht="12.75" hidden="1" customHeight="1">
      <c r="A871" s="133"/>
      <c r="B871" s="133" t="s">
        <v>94</v>
      </c>
      <c r="C871" s="134" t="s">
        <v>44</v>
      </c>
      <c r="D871" s="133"/>
      <c r="E871" s="133"/>
      <c r="F871" s="134" t="s">
        <v>20</v>
      </c>
      <c r="G871" s="134">
        <v>1</v>
      </c>
      <c r="H871" s="134">
        <v>5</v>
      </c>
      <c r="I871" s="143">
        <v>21</v>
      </c>
    </row>
    <row r="872" spans="1:9" ht="12.75" hidden="1" customHeight="1">
      <c r="A872" s="134">
        <v>7</v>
      </c>
      <c r="B872" s="133" t="s">
        <v>55</v>
      </c>
      <c r="C872" s="144" t="s">
        <v>51</v>
      </c>
      <c r="D872" s="133"/>
      <c r="E872" s="133"/>
      <c r="F872" s="134" t="s">
        <v>20</v>
      </c>
      <c r="G872" s="134">
        <v>30</v>
      </c>
      <c r="H872" s="134">
        <v>30</v>
      </c>
      <c r="I872" s="143">
        <v>21</v>
      </c>
    </row>
    <row r="873" spans="1:9" ht="12.75" hidden="1" customHeight="1">
      <c r="A873" s="134">
        <v>8</v>
      </c>
      <c r="B873" s="145" t="s">
        <v>58</v>
      </c>
      <c r="C873" s="146" t="s">
        <v>59</v>
      </c>
      <c r="D873" s="133"/>
      <c r="E873" s="133"/>
      <c r="F873" s="134" t="s">
        <v>20</v>
      </c>
      <c r="G873" s="134">
        <v>25</v>
      </c>
      <c r="H873" s="134">
        <v>25</v>
      </c>
      <c r="I873" s="143">
        <v>21</v>
      </c>
    </row>
    <row r="874" spans="1:9" ht="15" hidden="1" customHeight="1">
      <c r="A874" s="134">
        <v>9</v>
      </c>
      <c r="B874" s="145" t="s">
        <v>58</v>
      </c>
      <c r="C874" s="146" t="s">
        <v>60</v>
      </c>
      <c r="D874" s="133"/>
      <c r="E874" s="133"/>
      <c r="F874" s="134" t="s">
        <v>20</v>
      </c>
      <c r="G874" s="134">
        <v>4</v>
      </c>
      <c r="H874" s="134">
        <v>4</v>
      </c>
      <c r="I874" s="143">
        <v>21</v>
      </c>
    </row>
    <row r="875" spans="1:9" ht="15" hidden="1" customHeight="1">
      <c r="A875" s="134">
        <v>10</v>
      </c>
      <c r="B875" s="145" t="s">
        <v>61</v>
      </c>
      <c r="C875" s="146" t="s">
        <v>62</v>
      </c>
      <c r="D875" s="133"/>
      <c r="E875" s="133"/>
      <c r="F875" s="134" t="s">
        <v>20</v>
      </c>
      <c r="G875" s="134">
        <v>66</v>
      </c>
      <c r="H875" s="134">
        <v>66</v>
      </c>
      <c r="I875" s="143">
        <v>21</v>
      </c>
    </row>
    <row r="876" spans="1:9" ht="15" hidden="1" customHeight="1">
      <c r="A876" s="134">
        <v>11</v>
      </c>
      <c r="B876" s="145" t="s">
        <v>63</v>
      </c>
      <c r="C876" s="146" t="s">
        <v>64</v>
      </c>
      <c r="D876" s="133"/>
      <c r="E876" s="133"/>
      <c r="F876" s="134" t="s">
        <v>20</v>
      </c>
      <c r="G876" s="134">
        <v>12</v>
      </c>
      <c r="H876" s="134">
        <v>12</v>
      </c>
      <c r="I876" s="143">
        <v>21</v>
      </c>
    </row>
    <row r="877" spans="1:9" ht="15" hidden="1" customHeight="1">
      <c r="A877" s="134">
        <v>12</v>
      </c>
      <c r="B877" s="145" t="s">
        <v>97</v>
      </c>
      <c r="C877" s="146" t="s">
        <v>66</v>
      </c>
      <c r="D877" s="133"/>
      <c r="E877" s="133"/>
      <c r="F877" s="134" t="s">
        <v>20</v>
      </c>
      <c r="G877" s="134">
        <v>59</v>
      </c>
      <c r="H877" s="134">
        <v>59</v>
      </c>
      <c r="I877" s="143">
        <v>21</v>
      </c>
    </row>
    <row r="878" spans="1:9" s="278" customFormat="1" ht="15" customHeight="1">
      <c r="A878" s="148">
        <v>1</v>
      </c>
      <c r="B878" s="149" t="s">
        <v>93</v>
      </c>
      <c r="C878" s="148" t="s">
        <v>491</v>
      </c>
      <c r="D878" s="148" t="s">
        <v>655</v>
      </c>
      <c r="E878" s="149"/>
      <c r="F878" s="148" t="s">
        <v>20</v>
      </c>
      <c r="G878" s="148">
        <v>1</v>
      </c>
      <c r="H878" s="148">
        <v>1</v>
      </c>
      <c r="I878" s="147">
        <v>22</v>
      </c>
    </row>
    <row r="879" spans="1:9" s="278" customFormat="1" ht="15" customHeight="1">
      <c r="A879" s="133"/>
      <c r="B879" s="133" t="s">
        <v>23</v>
      </c>
      <c r="C879" s="134" t="s">
        <v>27</v>
      </c>
      <c r="D879" s="133"/>
      <c r="E879" s="133"/>
      <c r="F879" s="134" t="s">
        <v>20</v>
      </c>
      <c r="G879" s="134">
        <v>1</v>
      </c>
      <c r="H879" s="134">
        <v>1</v>
      </c>
      <c r="I879" s="147">
        <v>22</v>
      </c>
    </row>
    <row r="880" spans="1:9" s="278" customFormat="1" ht="15" customHeight="1">
      <c r="A880" s="133"/>
      <c r="B880" s="133" t="s">
        <v>23</v>
      </c>
      <c r="C880" s="134" t="s">
        <v>28</v>
      </c>
      <c r="D880" s="133"/>
      <c r="E880" s="133"/>
      <c r="F880" s="134" t="s">
        <v>20</v>
      </c>
      <c r="G880" s="134">
        <v>1</v>
      </c>
      <c r="H880" s="134">
        <v>3</v>
      </c>
      <c r="I880" s="147">
        <v>22</v>
      </c>
    </row>
    <row r="881" spans="1:9" s="278" customFormat="1" ht="15" customHeight="1">
      <c r="A881" s="133"/>
      <c r="B881" s="133" t="s">
        <v>23</v>
      </c>
      <c r="C881" s="134" t="s">
        <v>30</v>
      </c>
      <c r="D881" s="133"/>
      <c r="E881" s="133"/>
      <c r="F881" s="134" t="s">
        <v>20</v>
      </c>
      <c r="G881" s="134">
        <v>1</v>
      </c>
      <c r="H881" s="134">
        <v>1</v>
      </c>
      <c r="I881" s="147">
        <v>22</v>
      </c>
    </row>
    <row r="882" spans="1:9" s="278" customFormat="1" ht="15" customHeight="1">
      <c r="A882" s="133"/>
      <c r="B882" s="133" t="s">
        <v>94</v>
      </c>
      <c r="C882" s="134" t="s">
        <v>44</v>
      </c>
      <c r="D882" s="133"/>
      <c r="E882" s="133"/>
      <c r="F882" s="134" t="s">
        <v>20</v>
      </c>
      <c r="G882" s="134">
        <v>1</v>
      </c>
      <c r="H882" s="134">
        <v>1</v>
      </c>
      <c r="I882" s="147">
        <v>22</v>
      </c>
    </row>
    <row r="883" spans="1:9" ht="15" customHeight="1">
      <c r="A883" s="133"/>
      <c r="B883" s="133" t="s">
        <v>50</v>
      </c>
      <c r="C883" s="134" t="s">
        <v>95</v>
      </c>
      <c r="D883" s="133"/>
      <c r="E883" s="133"/>
      <c r="F883" s="134" t="s">
        <v>20</v>
      </c>
      <c r="G883" s="134">
        <v>1</v>
      </c>
      <c r="H883" s="134">
        <v>4</v>
      </c>
      <c r="I883" s="147">
        <v>22</v>
      </c>
    </row>
    <row r="884" spans="1:9" ht="15" customHeight="1">
      <c r="A884" s="133"/>
      <c r="B884" s="133" t="s">
        <v>52</v>
      </c>
      <c r="C884" s="134" t="s">
        <v>53</v>
      </c>
      <c r="D884" s="133"/>
      <c r="E884" s="133"/>
      <c r="F884" s="134" t="s">
        <v>20</v>
      </c>
      <c r="G884" s="134">
        <v>1</v>
      </c>
      <c r="H884" s="134">
        <v>1</v>
      </c>
      <c r="I884" s="147">
        <v>22</v>
      </c>
    </row>
    <row r="885" spans="1:9" ht="15" customHeight="1">
      <c r="A885" s="133"/>
      <c r="B885" s="133" t="s">
        <v>54</v>
      </c>
      <c r="C885" s="134" t="s">
        <v>95</v>
      </c>
      <c r="D885" s="133"/>
      <c r="E885" s="133"/>
      <c r="F885" s="134" t="s">
        <v>20</v>
      </c>
      <c r="G885" s="134">
        <v>1</v>
      </c>
      <c r="H885" s="134">
        <v>5</v>
      </c>
      <c r="I885" s="147">
        <v>22</v>
      </c>
    </row>
    <row r="886" spans="1:9" ht="15" customHeight="1">
      <c r="A886" s="148">
        <v>2</v>
      </c>
      <c r="B886" s="149" t="s">
        <v>93</v>
      </c>
      <c r="C886" s="148" t="s">
        <v>19</v>
      </c>
      <c r="D886" s="148" t="s">
        <v>517</v>
      </c>
      <c r="E886" s="149"/>
      <c r="F886" s="148" t="s">
        <v>20</v>
      </c>
      <c r="G886" s="148">
        <v>1</v>
      </c>
      <c r="H886" s="148">
        <v>1</v>
      </c>
      <c r="I886" s="148">
        <v>22</v>
      </c>
    </row>
    <row r="887" spans="1:9" ht="15" customHeight="1">
      <c r="A887" s="133"/>
      <c r="B887" s="133" t="s">
        <v>23</v>
      </c>
      <c r="C887" s="134" t="s">
        <v>28</v>
      </c>
      <c r="D887" s="133"/>
      <c r="E887" s="133"/>
      <c r="F887" s="134" t="s">
        <v>20</v>
      </c>
      <c r="G887" s="134">
        <v>1</v>
      </c>
      <c r="H887" s="134">
        <v>1</v>
      </c>
      <c r="I887" s="147">
        <v>22</v>
      </c>
    </row>
    <row r="888" spans="1:9" ht="15" customHeight="1">
      <c r="A888" s="133"/>
      <c r="B888" s="133" t="s">
        <v>23</v>
      </c>
      <c r="C888" s="134" t="s">
        <v>32</v>
      </c>
      <c r="D888" s="133"/>
      <c r="E888" s="133"/>
      <c r="F888" s="134" t="s">
        <v>20</v>
      </c>
      <c r="G888" s="134">
        <v>1</v>
      </c>
      <c r="H888" s="134">
        <v>1</v>
      </c>
      <c r="I888" s="147">
        <v>22</v>
      </c>
    </row>
    <row r="889" spans="1:9" ht="15" customHeight="1">
      <c r="A889" s="133"/>
      <c r="B889" s="133" t="s">
        <v>94</v>
      </c>
      <c r="C889" s="134" t="s">
        <v>44</v>
      </c>
      <c r="D889" s="133"/>
      <c r="E889" s="133"/>
      <c r="F889" s="134" t="s">
        <v>20</v>
      </c>
      <c r="G889" s="134">
        <v>1</v>
      </c>
      <c r="H889" s="134">
        <v>1</v>
      </c>
      <c r="I889" s="147">
        <v>22</v>
      </c>
    </row>
    <row r="890" spans="1:9" ht="15" customHeight="1">
      <c r="A890" s="133"/>
      <c r="B890" s="133" t="s">
        <v>50</v>
      </c>
      <c r="C890" s="134" t="s">
        <v>95</v>
      </c>
      <c r="D890" s="133"/>
      <c r="E890" s="133"/>
      <c r="F890" s="134" t="s">
        <v>20</v>
      </c>
      <c r="G890" s="134">
        <v>3</v>
      </c>
      <c r="H890" s="134">
        <v>3</v>
      </c>
      <c r="I890" s="147">
        <v>22</v>
      </c>
    </row>
    <row r="891" spans="1:9" ht="15" customHeight="1">
      <c r="A891" s="133"/>
      <c r="B891" s="133" t="s">
        <v>52</v>
      </c>
      <c r="C891" s="134" t="s">
        <v>53</v>
      </c>
      <c r="D891" s="133"/>
      <c r="E891" s="133"/>
      <c r="F891" s="134" t="s">
        <v>20</v>
      </c>
      <c r="G891" s="134">
        <v>1</v>
      </c>
      <c r="H891" s="134">
        <v>1</v>
      </c>
      <c r="I891" s="147">
        <v>22</v>
      </c>
    </row>
    <row r="892" spans="1:9" ht="15" customHeight="1">
      <c r="A892" s="133"/>
      <c r="B892" s="133" t="s">
        <v>54</v>
      </c>
      <c r="C892" s="134" t="s">
        <v>95</v>
      </c>
      <c r="D892" s="133"/>
      <c r="E892" s="133"/>
      <c r="F892" s="134" t="s">
        <v>20</v>
      </c>
      <c r="G892" s="134">
        <v>4</v>
      </c>
      <c r="H892" s="134">
        <v>4</v>
      </c>
      <c r="I892" s="147">
        <v>22</v>
      </c>
    </row>
    <row r="893" spans="1:9" ht="15" customHeight="1">
      <c r="A893" s="148">
        <v>3</v>
      </c>
      <c r="B893" s="149" t="s">
        <v>93</v>
      </c>
      <c r="C893" s="148" t="s">
        <v>19</v>
      </c>
      <c r="D893" s="148" t="s">
        <v>518</v>
      </c>
      <c r="E893" s="149"/>
      <c r="F893" s="148" t="s">
        <v>20</v>
      </c>
      <c r="G893" s="148">
        <v>5</v>
      </c>
      <c r="H893" s="148">
        <v>5</v>
      </c>
      <c r="I893" s="148">
        <v>22</v>
      </c>
    </row>
    <row r="894" spans="1:9" ht="15" customHeight="1">
      <c r="A894" s="133"/>
      <c r="B894" s="133" t="s">
        <v>94</v>
      </c>
      <c r="C894" s="134" t="s">
        <v>44</v>
      </c>
      <c r="D894" s="133"/>
      <c r="E894" s="133"/>
      <c r="F894" s="134" t="s">
        <v>20</v>
      </c>
      <c r="G894" s="134">
        <v>1</v>
      </c>
      <c r="H894" s="134">
        <v>5</v>
      </c>
      <c r="I894" s="147">
        <v>22</v>
      </c>
    </row>
    <row r="895" spans="1:9" ht="15" customHeight="1">
      <c r="A895" s="148">
        <v>4</v>
      </c>
      <c r="B895" s="149" t="s">
        <v>93</v>
      </c>
      <c r="C895" s="148" t="s">
        <v>19</v>
      </c>
      <c r="D895" s="148" t="s">
        <v>519</v>
      </c>
      <c r="E895" s="149"/>
      <c r="F895" s="148" t="s">
        <v>20</v>
      </c>
      <c r="G895" s="148">
        <v>3</v>
      </c>
      <c r="H895" s="148">
        <v>3</v>
      </c>
      <c r="I895" s="148">
        <v>22</v>
      </c>
    </row>
    <row r="896" spans="1:9" ht="15" customHeight="1">
      <c r="A896" s="133"/>
      <c r="B896" s="133" t="s">
        <v>96</v>
      </c>
      <c r="C896" s="134" t="s">
        <v>42</v>
      </c>
      <c r="D896" s="133"/>
      <c r="E896" s="133"/>
      <c r="F896" s="134" t="s">
        <v>20</v>
      </c>
      <c r="G896" s="134">
        <v>1</v>
      </c>
      <c r="H896" s="134">
        <v>3</v>
      </c>
      <c r="I896" s="147">
        <v>22</v>
      </c>
    </row>
    <row r="897" spans="1:9" ht="15" customHeight="1">
      <c r="A897" s="133"/>
      <c r="B897" s="133" t="s">
        <v>94</v>
      </c>
      <c r="C897" s="134" t="s">
        <v>44</v>
      </c>
      <c r="D897" s="133"/>
      <c r="E897" s="133"/>
      <c r="F897" s="134" t="s">
        <v>20</v>
      </c>
      <c r="G897" s="134">
        <v>1</v>
      </c>
      <c r="H897" s="134">
        <v>3</v>
      </c>
      <c r="I897" s="147">
        <v>22</v>
      </c>
    </row>
    <row r="898" spans="1:9" ht="15" customHeight="1">
      <c r="A898" s="133"/>
      <c r="B898" s="133" t="s">
        <v>50</v>
      </c>
      <c r="C898" s="134" t="s">
        <v>95</v>
      </c>
      <c r="D898" s="133"/>
      <c r="E898" s="133"/>
      <c r="F898" s="134" t="s">
        <v>20</v>
      </c>
      <c r="G898" s="134">
        <v>2</v>
      </c>
      <c r="H898" s="134">
        <v>6</v>
      </c>
      <c r="I898" s="147">
        <v>22</v>
      </c>
    </row>
    <row r="899" spans="1:9" ht="15" customHeight="1">
      <c r="A899" s="133"/>
      <c r="B899" s="133" t="s">
        <v>52</v>
      </c>
      <c r="C899" s="134" t="s">
        <v>53</v>
      </c>
      <c r="D899" s="133"/>
      <c r="E899" s="133"/>
      <c r="F899" s="134" t="s">
        <v>20</v>
      </c>
      <c r="G899" s="134">
        <v>1</v>
      </c>
      <c r="H899" s="134">
        <v>3</v>
      </c>
      <c r="I899" s="147">
        <v>22</v>
      </c>
    </row>
    <row r="900" spans="1:9" ht="15" customHeight="1">
      <c r="A900" s="134">
        <v>5</v>
      </c>
      <c r="B900" s="133" t="s">
        <v>55</v>
      </c>
      <c r="C900" s="144" t="s">
        <v>51</v>
      </c>
      <c r="D900" s="133"/>
      <c r="E900" s="133"/>
      <c r="F900" s="134" t="s">
        <v>20</v>
      </c>
      <c r="G900" s="134">
        <v>24</v>
      </c>
      <c r="H900" s="134">
        <v>24</v>
      </c>
      <c r="I900" s="147">
        <v>22</v>
      </c>
    </row>
    <row r="901" spans="1:9" ht="15" customHeight="1">
      <c r="A901" s="134">
        <v>6</v>
      </c>
      <c r="B901" s="145" t="s">
        <v>58</v>
      </c>
      <c r="C901" s="146" t="s">
        <v>59</v>
      </c>
      <c r="D901" s="133"/>
      <c r="E901" s="133"/>
      <c r="F901" s="134" t="s">
        <v>20</v>
      </c>
      <c r="G901" s="134">
        <v>25</v>
      </c>
      <c r="H901" s="134">
        <v>25</v>
      </c>
      <c r="I901" s="147">
        <v>22</v>
      </c>
    </row>
    <row r="902" spans="1:9" ht="15" customHeight="1">
      <c r="A902" s="134">
        <v>7</v>
      </c>
      <c r="B902" s="145" t="s">
        <v>58</v>
      </c>
      <c r="C902" s="146" t="s">
        <v>60</v>
      </c>
      <c r="D902" s="133"/>
      <c r="E902" s="133"/>
      <c r="F902" s="134" t="s">
        <v>20</v>
      </c>
      <c r="G902" s="134">
        <v>5</v>
      </c>
      <c r="H902" s="134">
        <v>5</v>
      </c>
      <c r="I902" s="147">
        <v>22</v>
      </c>
    </row>
    <row r="903" spans="1:9" ht="15" customHeight="1">
      <c r="A903" s="134">
        <v>8</v>
      </c>
      <c r="B903" s="145" t="s">
        <v>61</v>
      </c>
      <c r="C903" s="146" t="s">
        <v>62</v>
      </c>
      <c r="D903" s="133"/>
      <c r="E903" s="133"/>
      <c r="F903" s="134" t="s">
        <v>20</v>
      </c>
      <c r="G903" s="134">
        <v>70</v>
      </c>
      <c r="H903" s="134">
        <v>70</v>
      </c>
      <c r="I903" s="147">
        <v>22</v>
      </c>
    </row>
    <row r="904" spans="1:9" ht="15" customHeight="1">
      <c r="A904" s="134">
        <v>9</v>
      </c>
      <c r="B904" s="145" t="s">
        <v>63</v>
      </c>
      <c r="C904" s="146" t="s">
        <v>64</v>
      </c>
      <c r="D904" s="133"/>
      <c r="E904" s="133"/>
      <c r="F904" s="134" t="s">
        <v>20</v>
      </c>
      <c r="G904" s="134">
        <v>9</v>
      </c>
      <c r="H904" s="134">
        <v>9</v>
      </c>
      <c r="I904" s="147">
        <v>22</v>
      </c>
    </row>
    <row r="905" spans="1:9" ht="15" customHeight="1">
      <c r="A905" s="134">
        <v>10</v>
      </c>
      <c r="B905" s="145" t="s">
        <v>97</v>
      </c>
      <c r="C905" s="146" t="s">
        <v>66</v>
      </c>
      <c r="D905" s="133"/>
      <c r="E905" s="133"/>
      <c r="F905" s="134" t="s">
        <v>20</v>
      </c>
      <c r="G905" s="134">
        <v>55</v>
      </c>
      <c r="H905" s="134">
        <v>55</v>
      </c>
      <c r="I905" s="147">
        <v>22</v>
      </c>
    </row>
    <row r="906" spans="1:9" ht="15" customHeight="1">
      <c r="A906" s="134">
        <v>11</v>
      </c>
      <c r="B906" s="133" t="s">
        <v>67</v>
      </c>
      <c r="C906" s="133"/>
      <c r="D906" s="133"/>
      <c r="E906" s="133"/>
      <c r="F906" s="134" t="s">
        <v>20</v>
      </c>
      <c r="G906" s="134">
        <v>35</v>
      </c>
      <c r="H906" s="134">
        <v>35</v>
      </c>
      <c r="I906" s="147">
        <v>22</v>
      </c>
    </row>
    <row r="907" spans="1:9" ht="15" hidden="1" customHeight="1">
      <c r="A907" s="134" t="s">
        <v>88</v>
      </c>
      <c r="B907" s="134" t="s">
        <v>14</v>
      </c>
      <c r="C907" s="134" t="s">
        <v>15</v>
      </c>
      <c r="D907" s="134" t="s">
        <v>89</v>
      </c>
      <c r="E907" s="134" t="s">
        <v>90</v>
      </c>
      <c r="F907" s="134" t="s">
        <v>16</v>
      </c>
      <c r="G907" s="134" t="s">
        <v>91</v>
      </c>
      <c r="H907" s="134" t="s">
        <v>92</v>
      </c>
      <c r="I907" s="135" t="s">
        <v>74</v>
      </c>
    </row>
    <row r="908" spans="1:9" ht="15" hidden="1" customHeight="1">
      <c r="A908" s="148">
        <v>1</v>
      </c>
      <c r="B908" s="149" t="s">
        <v>93</v>
      </c>
      <c r="C908" s="148" t="s">
        <v>491</v>
      </c>
      <c r="D908" s="148" t="s">
        <v>520</v>
      </c>
      <c r="E908" s="149"/>
      <c r="F908" s="148" t="s">
        <v>20</v>
      </c>
      <c r="G908" s="148">
        <v>1</v>
      </c>
      <c r="H908" s="148">
        <v>1</v>
      </c>
      <c r="I908" s="135">
        <v>23</v>
      </c>
    </row>
    <row r="909" spans="1:9" ht="15" hidden="1" customHeight="1">
      <c r="A909" s="133"/>
      <c r="B909" s="133" t="s">
        <v>23</v>
      </c>
      <c r="C909" s="134" t="s">
        <v>31</v>
      </c>
      <c r="D909" s="133"/>
      <c r="E909" s="133"/>
      <c r="F909" s="134" t="s">
        <v>20</v>
      </c>
      <c r="G909" s="134">
        <v>1</v>
      </c>
      <c r="H909" s="134">
        <v>1</v>
      </c>
      <c r="I909" s="135">
        <v>23</v>
      </c>
    </row>
    <row r="910" spans="1:9" ht="15" hidden="1" customHeight="1">
      <c r="A910" s="133"/>
      <c r="B910" s="133" t="s">
        <v>23</v>
      </c>
      <c r="C910" s="134" t="s">
        <v>26</v>
      </c>
      <c r="D910" s="133"/>
      <c r="E910" s="133"/>
      <c r="F910" s="134" t="s">
        <v>20</v>
      </c>
      <c r="G910" s="134">
        <v>1</v>
      </c>
      <c r="H910" s="134">
        <v>1</v>
      </c>
      <c r="I910" s="135">
        <v>23</v>
      </c>
    </row>
    <row r="911" spans="1:9" ht="15" hidden="1" customHeight="1">
      <c r="A911" s="133"/>
      <c r="B911" s="133" t="s">
        <v>23</v>
      </c>
      <c r="C911" s="134" t="s">
        <v>32</v>
      </c>
      <c r="D911" s="133"/>
      <c r="E911" s="133"/>
      <c r="F911" s="134" t="s">
        <v>20</v>
      </c>
      <c r="G911" s="134">
        <v>1</v>
      </c>
      <c r="H911" s="134">
        <v>1</v>
      </c>
      <c r="I911" s="135">
        <v>23</v>
      </c>
    </row>
    <row r="912" spans="1:9" ht="15" hidden="1" customHeight="1">
      <c r="A912" s="133"/>
      <c r="B912" s="133" t="s">
        <v>94</v>
      </c>
      <c r="C912" s="134" t="s">
        <v>44</v>
      </c>
      <c r="D912" s="133"/>
      <c r="E912" s="133"/>
      <c r="F912" s="134" t="s">
        <v>20</v>
      </c>
      <c r="G912" s="134">
        <v>1</v>
      </c>
      <c r="H912" s="134">
        <v>1</v>
      </c>
      <c r="I912" s="135">
        <v>23</v>
      </c>
    </row>
    <row r="913" spans="1:10" ht="15" hidden="1" customHeight="1">
      <c r="A913" s="133"/>
      <c r="B913" s="133" t="s">
        <v>50</v>
      </c>
      <c r="C913" s="134" t="s">
        <v>95</v>
      </c>
      <c r="D913" s="133"/>
      <c r="E913" s="133"/>
      <c r="F913" s="134" t="s">
        <v>20</v>
      </c>
      <c r="G913" s="134">
        <v>1</v>
      </c>
      <c r="H913" s="134">
        <v>2</v>
      </c>
      <c r="I913" s="135">
        <v>23</v>
      </c>
    </row>
    <row r="914" spans="1:10" ht="15" hidden="1" customHeight="1">
      <c r="A914" s="133"/>
      <c r="B914" s="133" t="s">
        <v>52</v>
      </c>
      <c r="C914" s="134" t="s">
        <v>53</v>
      </c>
      <c r="D914" s="133"/>
      <c r="E914" s="133"/>
      <c r="F914" s="134" t="s">
        <v>20</v>
      </c>
      <c r="G914" s="134">
        <v>1</v>
      </c>
      <c r="H914" s="134">
        <v>1</v>
      </c>
      <c r="I914" s="135">
        <v>23</v>
      </c>
    </row>
    <row r="915" spans="1:10" ht="15" hidden="1" customHeight="1">
      <c r="A915" s="133"/>
      <c r="B915" s="133" t="s">
        <v>54</v>
      </c>
      <c r="C915" s="134" t="s">
        <v>95</v>
      </c>
      <c r="D915" s="133"/>
      <c r="E915" s="133"/>
      <c r="F915" s="134" t="s">
        <v>20</v>
      </c>
      <c r="G915" s="134">
        <v>1</v>
      </c>
      <c r="H915" s="134">
        <v>3</v>
      </c>
      <c r="I915" s="135">
        <v>23</v>
      </c>
    </row>
    <row r="916" spans="1:10" ht="15" hidden="1" customHeight="1">
      <c r="A916" s="148">
        <v>2</v>
      </c>
      <c r="B916" s="149" t="s">
        <v>93</v>
      </c>
      <c r="C916" s="148" t="s">
        <v>19</v>
      </c>
      <c r="D916" s="148" t="s">
        <v>521</v>
      </c>
      <c r="E916" s="149"/>
      <c r="F916" s="148" t="s">
        <v>20</v>
      </c>
      <c r="G916" s="148">
        <v>1</v>
      </c>
      <c r="H916" s="148">
        <v>1</v>
      </c>
      <c r="I916" s="135">
        <v>23</v>
      </c>
    </row>
    <row r="917" spans="1:10" ht="15" hidden="1" customHeight="1">
      <c r="A917" s="133"/>
      <c r="B917" s="133" t="s">
        <v>23</v>
      </c>
      <c r="C917" s="134" t="s">
        <v>26</v>
      </c>
      <c r="D917" s="133"/>
      <c r="E917" s="133"/>
      <c r="F917" s="134" t="s">
        <v>20</v>
      </c>
      <c r="G917" s="134">
        <v>1</v>
      </c>
      <c r="H917" s="134">
        <v>1</v>
      </c>
      <c r="I917" s="135">
        <v>23</v>
      </c>
      <c r="J917" s="181"/>
    </row>
    <row r="918" spans="1:10" ht="15" hidden="1" customHeight="1">
      <c r="A918" s="133"/>
      <c r="B918" s="133" t="s">
        <v>23</v>
      </c>
      <c r="C918" s="134" t="s">
        <v>28</v>
      </c>
      <c r="D918" s="133"/>
      <c r="E918" s="133"/>
      <c r="F918" s="134" t="s">
        <v>20</v>
      </c>
      <c r="G918" s="134">
        <v>1</v>
      </c>
      <c r="H918" s="134">
        <v>1</v>
      </c>
      <c r="I918" s="135">
        <v>23</v>
      </c>
    </row>
    <row r="919" spans="1:10" ht="15" hidden="1" customHeight="1">
      <c r="A919" s="133"/>
      <c r="B919" s="133" t="s">
        <v>94</v>
      </c>
      <c r="C919" s="134" t="s">
        <v>44</v>
      </c>
      <c r="D919" s="133"/>
      <c r="E919" s="133"/>
      <c r="F919" s="134" t="s">
        <v>20</v>
      </c>
      <c r="G919" s="134">
        <v>1</v>
      </c>
      <c r="H919" s="134">
        <v>1</v>
      </c>
      <c r="I919" s="135">
        <v>23</v>
      </c>
    </row>
    <row r="920" spans="1:10" ht="15" hidden="1" customHeight="1">
      <c r="A920" s="133"/>
      <c r="B920" s="133" t="s">
        <v>50</v>
      </c>
      <c r="C920" s="134" t="s">
        <v>95</v>
      </c>
      <c r="D920" s="133"/>
      <c r="E920" s="133"/>
      <c r="F920" s="134" t="s">
        <v>20</v>
      </c>
      <c r="G920" s="134">
        <v>1</v>
      </c>
      <c r="H920" s="134">
        <v>3</v>
      </c>
      <c r="I920" s="135">
        <v>23</v>
      </c>
    </row>
    <row r="921" spans="1:10" ht="15" hidden="1" customHeight="1">
      <c r="A921" s="133"/>
      <c r="B921" s="133" t="s">
        <v>52</v>
      </c>
      <c r="C921" s="134" t="s">
        <v>53</v>
      </c>
      <c r="D921" s="133"/>
      <c r="E921" s="133"/>
      <c r="F921" s="134" t="s">
        <v>20</v>
      </c>
      <c r="G921" s="134">
        <v>1</v>
      </c>
      <c r="H921" s="134">
        <v>1</v>
      </c>
      <c r="I921" s="135">
        <v>23</v>
      </c>
    </row>
    <row r="922" spans="1:10" ht="15" hidden="1" customHeight="1">
      <c r="A922" s="133"/>
      <c r="B922" s="133" t="s">
        <v>54</v>
      </c>
      <c r="C922" s="134" t="s">
        <v>95</v>
      </c>
      <c r="D922" s="133"/>
      <c r="E922" s="133"/>
      <c r="F922" s="134" t="s">
        <v>20</v>
      </c>
      <c r="G922" s="134">
        <v>1</v>
      </c>
      <c r="H922" s="134">
        <v>2</v>
      </c>
      <c r="I922" s="135">
        <v>23</v>
      </c>
    </row>
    <row r="923" spans="1:10" ht="15" hidden="1" customHeight="1">
      <c r="A923" s="148">
        <v>3</v>
      </c>
      <c r="B923" s="149" t="s">
        <v>93</v>
      </c>
      <c r="C923" s="148" t="s">
        <v>19</v>
      </c>
      <c r="D923" s="148" t="s">
        <v>644</v>
      </c>
      <c r="E923" s="149"/>
      <c r="F923" s="148" t="s">
        <v>20</v>
      </c>
      <c r="G923" s="148">
        <v>1</v>
      </c>
      <c r="H923" s="148">
        <v>3</v>
      </c>
      <c r="I923" s="135">
        <v>23</v>
      </c>
    </row>
    <row r="924" spans="1:10" ht="15" hidden="1" customHeight="1">
      <c r="A924" s="133"/>
      <c r="B924" s="133" t="s">
        <v>96</v>
      </c>
      <c r="C924" s="134" t="s">
        <v>42</v>
      </c>
      <c r="D924" s="133"/>
      <c r="E924" s="133"/>
      <c r="F924" s="134" t="s">
        <v>20</v>
      </c>
      <c r="G924" s="134">
        <v>1</v>
      </c>
      <c r="H924" s="134">
        <v>3</v>
      </c>
      <c r="I924" s="135">
        <v>23</v>
      </c>
    </row>
    <row r="925" spans="1:10" ht="15" hidden="1" customHeight="1">
      <c r="A925" s="133"/>
      <c r="B925" s="133" t="s">
        <v>94</v>
      </c>
      <c r="C925" s="134" t="s">
        <v>44</v>
      </c>
      <c r="D925" s="133"/>
      <c r="E925" s="133"/>
      <c r="F925" s="134" t="s">
        <v>20</v>
      </c>
      <c r="G925" s="134">
        <v>1</v>
      </c>
      <c r="H925" s="134">
        <v>3</v>
      </c>
      <c r="I925" s="135">
        <v>23</v>
      </c>
    </row>
    <row r="926" spans="1:10" ht="15" hidden="1" customHeight="1">
      <c r="A926" s="133"/>
      <c r="B926" s="133" t="s">
        <v>50</v>
      </c>
      <c r="C926" s="134" t="s">
        <v>95</v>
      </c>
      <c r="D926" s="133"/>
      <c r="E926" s="133"/>
      <c r="F926" s="134" t="s">
        <v>20</v>
      </c>
      <c r="G926" s="134">
        <v>2</v>
      </c>
      <c r="H926" s="134">
        <v>6</v>
      </c>
      <c r="I926" s="135">
        <v>23</v>
      </c>
    </row>
    <row r="927" spans="1:10" ht="15" hidden="1" customHeight="1">
      <c r="A927" s="133"/>
      <c r="B927" s="133" t="s">
        <v>52</v>
      </c>
      <c r="C927" s="134" t="s">
        <v>53</v>
      </c>
      <c r="D927" s="133"/>
      <c r="E927" s="133"/>
      <c r="F927" s="134" t="s">
        <v>20</v>
      </c>
      <c r="G927" s="134">
        <v>1</v>
      </c>
      <c r="H927" s="134">
        <v>3</v>
      </c>
      <c r="I927" s="135">
        <v>23</v>
      </c>
    </row>
    <row r="928" spans="1:10" ht="15" hidden="1" customHeight="1">
      <c r="A928" s="148">
        <v>4</v>
      </c>
      <c r="B928" s="149" t="s">
        <v>93</v>
      </c>
      <c r="C928" s="148" t="s">
        <v>19</v>
      </c>
      <c r="D928" s="150" t="s">
        <v>645</v>
      </c>
      <c r="E928" s="149"/>
      <c r="F928" s="148" t="s">
        <v>20</v>
      </c>
      <c r="G928" s="148">
        <v>1</v>
      </c>
      <c r="H928" s="148">
        <v>7</v>
      </c>
      <c r="I928" s="135">
        <v>23</v>
      </c>
    </row>
    <row r="929" spans="1:9" ht="15" hidden="1" customHeight="1">
      <c r="A929" s="133"/>
      <c r="B929" s="133" t="s">
        <v>94</v>
      </c>
      <c r="C929" s="134" t="s">
        <v>44</v>
      </c>
      <c r="D929" s="133"/>
      <c r="E929" s="133"/>
      <c r="F929" s="134" t="s">
        <v>20</v>
      </c>
      <c r="G929" s="134">
        <v>1</v>
      </c>
      <c r="H929" s="134">
        <v>7</v>
      </c>
      <c r="I929" s="135">
        <v>23</v>
      </c>
    </row>
    <row r="930" spans="1:9" ht="15" hidden="1" customHeight="1">
      <c r="A930" s="148">
        <v>5</v>
      </c>
      <c r="B930" s="149" t="s">
        <v>93</v>
      </c>
      <c r="C930" s="148" t="s">
        <v>19</v>
      </c>
      <c r="D930" s="148" t="s">
        <v>646</v>
      </c>
      <c r="E930" s="149"/>
      <c r="F930" s="148" t="s">
        <v>20</v>
      </c>
      <c r="G930" s="148">
        <v>1</v>
      </c>
      <c r="H930" s="148">
        <v>1</v>
      </c>
      <c r="I930" s="135">
        <v>23</v>
      </c>
    </row>
    <row r="931" spans="1:9" ht="15" hidden="1" customHeight="1">
      <c r="A931" s="133"/>
      <c r="B931" s="133" t="s">
        <v>23</v>
      </c>
      <c r="C931" s="134" t="s">
        <v>31</v>
      </c>
      <c r="D931" s="133"/>
      <c r="E931" s="133"/>
      <c r="F931" s="134" t="s">
        <v>20</v>
      </c>
      <c r="G931" s="134">
        <v>1</v>
      </c>
      <c r="H931" s="134">
        <v>1</v>
      </c>
      <c r="I931" s="135">
        <v>23</v>
      </c>
    </row>
    <row r="932" spans="1:9" ht="15" hidden="1" customHeight="1">
      <c r="A932" s="133"/>
      <c r="B932" s="133" t="s">
        <v>23</v>
      </c>
      <c r="C932" s="134" t="s">
        <v>27</v>
      </c>
      <c r="D932" s="133"/>
      <c r="E932" s="133"/>
      <c r="F932" s="134" t="s">
        <v>20</v>
      </c>
      <c r="G932" s="134">
        <v>1</v>
      </c>
      <c r="H932" s="134">
        <v>1</v>
      </c>
      <c r="I932" s="135">
        <v>23</v>
      </c>
    </row>
    <row r="933" spans="1:9" ht="15" hidden="1" customHeight="1">
      <c r="A933" s="133"/>
      <c r="B933" s="133" t="s">
        <v>23</v>
      </c>
      <c r="C933" s="134" t="s">
        <v>28</v>
      </c>
      <c r="D933" s="133"/>
      <c r="E933" s="133"/>
      <c r="F933" s="134" t="s">
        <v>20</v>
      </c>
      <c r="G933" s="134">
        <v>1</v>
      </c>
      <c r="H933" s="134">
        <v>1</v>
      </c>
      <c r="I933" s="135">
        <v>23</v>
      </c>
    </row>
    <row r="934" spans="1:9" ht="15" hidden="1" customHeight="1">
      <c r="A934" s="133"/>
      <c r="B934" s="133" t="s">
        <v>23</v>
      </c>
      <c r="C934" s="134" t="s">
        <v>32</v>
      </c>
      <c r="D934" s="133"/>
      <c r="E934" s="133"/>
      <c r="F934" s="134" t="s">
        <v>20</v>
      </c>
      <c r="G934" s="134">
        <v>1</v>
      </c>
      <c r="H934" s="134">
        <v>1</v>
      </c>
      <c r="I934" s="135">
        <v>23</v>
      </c>
    </row>
    <row r="935" spans="1:9" ht="15" hidden="1" customHeight="1">
      <c r="A935" s="133"/>
      <c r="B935" s="133" t="s">
        <v>94</v>
      </c>
      <c r="C935" s="134" t="s">
        <v>44</v>
      </c>
      <c r="D935" s="133"/>
      <c r="E935" s="133"/>
      <c r="F935" s="134" t="s">
        <v>20</v>
      </c>
      <c r="G935" s="134">
        <v>1</v>
      </c>
      <c r="H935" s="134">
        <v>1</v>
      </c>
      <c r="I935" s="135">
        <v>23</v>
      </c>
    </row>
    <row r="936" spans="1:9" ht="15" hidden="1" customHeight="1">
      <c r="A936" s="133"/>
      <c r="B936" s="133" t="s">
        <v>50</v>
      </c>
      <c r="C936" s="134" t="s">
        <v>95</v>
      </c>
      <c r="D936" s="133"/>
      <c r="E936" s="133"/>
      <c r="F936" s="134" t="s">
        <v>20</v>
      </c>
      <c r="G936" s="134">
        <v>1</v>
      </c>
      <c r="H936" s="134">
        <v>4</v>
      </c>
      <c r="I936" s="135">
        <v>23</v>
      </c>
    </row>
    <row r="937" spans="1:9" ht="15" hidden="1" customHeight="1">
      <c r="A937" s="133"/>
      <c r="B937" s="133" t="s">
        <v>52</v>
      </c>
      <c r="C937" s="134" t="s">
        <v>53</v>
      </c>
      <c r="D937" s="133"/>
      <c r="E937" s="133"/>
      <c r="F937" s="134" t="s">
        <v>20</v>
      </c>
      <c r="G937" s="134">
        <v>1</v>
      </c>
      <c r="H937" s="134">
        <v>1</v>
      </c>
      <c r="I937" s="135">
        <v>23</v>
      </c>
    </row>
    <row r="938" spans="1:9" ht="15" hidden="1" customHeight="1">
      <c r="A938" s="133"/>
      <c r="B938" s="133" t="s">
        <v>54</v>
      </c>
      <c r="C938" s="134" t="s">
        <v>95</v>
      </c>
      <c r="D938" s="133"/>
      <c r="E938" s="133"/>
      <c r="F938" s="134" t="s">
        <v>20</v>
      </c>
      <c r="G938" s="134">
        <v>1</v>
      </c>
      <c r="H938" s="134">
        <v>5</v>
      </c>
      <c r="I938" s="135">
        <v>23</v>
      </c>
    </row>
    <row r="939" spans="1:9" ht="15" hidden="1" customHeight="1">
      <c r="A939" s="148">
        <v>6</v>
      </c>
      <c r="B939" s="149" t="s">
        <v>93</v>
      </c>
      <c r="C939" s="148" t="s">
        <v>19</v>
      </c>
      <c r="D939" s="148" t="s">
        <v>647</v>
      </c>
      <c r="E939" s="149"/>
      <c r="F939" s="148" t="s">
        <v>20</v>
      </c>
      <c r="G939" s="148">
        <v>1</v>
      </c>
      <c r="H939" s="148">
        <v>2</v>
      </c>
      <c r="I939" s="135">
        <v>23</v>
      </c>
    </row>
    <row r="940" spans="1:9" ht="15" hidden="1" customHeight="1">
      <c r="A940" s="133"/>
      <c r="B940" s="133" t="s">
        <v>96</v>
      </c>
      <c r="C940" s="134" t="s">
        <v>38</v>
      </c>
      <c r="D940" s="133"/>
      <c r="E940" s="133"/>
      <c r="F940" s="134" t="s">
        <v>20</v>
      </c>
      <c r="G940" s="134">
        <v>1</v>
      </c>
      <c r="H940" s="134">
        <v>2</v>
      </c>
      <c r="I940" s="135">
        <v>23</v>
      </c>
    </row>
    <row r="941" spans="1:9" ht="15" hidden="1" customHeight="1">
      <c r="A941" s="133"/>
      <c r="B941" s="133" t="s">
        <v>94</v>
      </c>
      <c r="C941" s="134" t="s">
        <v>44</v>
      </c>
      <c r="D941" s="133"/>
      <c r="E941" s="133"/>
      <c r="F941" s="134" t="s">
        <v>20</v>
      </c>
      <c r="G941" s="134">
        <v>1</v>
      </c>
      <c r="H941" s="134">
        <v>2</v>
      </c>
      <c r="I941" s="135">
        <v>23</v>
      </c>
    </row>
    <row r="942" spans="1:9" ht="15" hidden="1" customHeight="1">
      <c r="A942" s="133"/>
      <c r="B942" s="133" t="s">
        <v>50</v>
      </c>
      <c r="C942" s="134" t="s">
        <v>95</v>
      </c>
      <c r="D942" s="133"/>
      <c r="E942" s="133"/>
      <c r="F942" s="134" t="s">
        <v>20</v>
      </c>
      <c r="G942" s="134">
        <v>2</v>
      </c>
      <c r="H942" s="134">
        <v>4</v>
      </c>
      <c r="I942" s="135">
        <v>23</v>
      </c>
    </row>
    <row r="943" spans="1:9" ht="15" hidden="1" customHeight="1">
      <c r="A943" s="133"/>
      <c r="B943" s="133" t="s">
        <v>52</v>
      </c>
      <c r="C943" s="134" t="s">
        <v>53</v>
      </c>
      <c r="D943" s="133"/>
      <c r="E943" s="133"/>
      <c r="F943" s="134" t="s">
        <v>20</v>
      </c>
      <c r="G943" s="134">
        <v>1</v>
      </c>
      <c r="H943" s="134">
        <v>2</v>
      </c>
      <c r="I943" s="135">
        <v>23</v>
      </c>
    </row>
    <row r="944" spans="1:9" ht="15" hidden="1" customHeight="1">
      <c r="A944" s="187">
        <v>7</v>
      </c>
      <c r="B944" s="188" t="s">
        <v>55</v>
      </c>
      <c r="C944" s="189" t="s">
        <v>51</v>
      </c>
      <c r="D944" s="188"/>
      <c r="E944" s="188"/>
      <c r="F944" s="187" t="s">
        <v>20</v>
      </c>
      <c r="G944" s="187">
        <v>30</v>
      </c>
      <c r="H944" s="187">
        <v>30</v>
      </c>
      <c r="I944" s="135">
        <v>23</v>
      </c>
    </row>
    <row r="945" spans="1:10" ht="15" hidden="1" customHeight="1">
      <c r="A945" s="134">
        <v>8</v>
      </c>
      <c r="B945" s="145" t="s">
        <v>58</v>
      </c>
      <c r="C945" s="146" t="s">
        <v>59</v>
      </c>
      <c r="D945" s="133"/>
      <c r="E945" s="133"/>
      <c r="F945" s="134" t="s">
        <v>20</v>
      </c>
      <c r="G945" s="134">
        <v>25</v>
      </c>
      <c r="H945" s="134">
        <v>25</v>
      </c>
      <c r="I945" s="135">
        <v>23</v>
      </c>
    </row>
    <row r="946" spans="1:10" ht="15" hidden="1" customHeight="1">
      <c r="A946" s="134">
        <v>9</v>
      </c>
      <c r="B946" s="145" t="s">
        <v>58</v>
      </c>
      <c r="C946" s="146" t="s">
        <v>60</v>
      </c>
      <c r="D946" s="133"/>
      <c r="E946" s="133"/>
      <c r="F946" s="134" t="s">
        <v>20</v>
      </c>
      <c r="G946" s="134">
        <v>6</v>
      </c>
      <c r="H946" s="134">
        <v>6</v>
      </c>
      <c r="I946" s="135">
        <v>23</v>
      </c>
    </row>
    <row r="947" spans="1:10" ht="15" hidden="1" customHeight="1">
      <c r="A947" s="134">
        <v>10</v>
      </c>
      <c r="B947" s="145" t="s">
        <v>61</v>
      </c>
      <c r="C947" s="146" t="s">
        <v>62</v>
      </c>
      <c r="D947" s="133"/>
      <c r="E947" s="133"/>
      <c r="F947" s="134" t="s">
        <v>20</v>
      </c>
      <c r="G947" s="134">
        <v>74</v>
      </c>
      <c r="H947" s="134">
        <v>74</v>
      </c>
      <c r="I947" s="135">
        <v>23</v>
      </c>
    </row>
    <row r="948" spans="1:10" ht="15" hidden="1" customHeight="1">
      <c r="A948" s="134">
        <v>11</v>
      </c>
      <c r="B948" s="145" t="s">
        <v>63</v>
      </c>
      <c r="C948" s="146" t="s">
        <v>64</v>
      </c>
      <c r="D948" s="133"/>
      <c r="E948" s="133"/>
      <c r="F948" s="134" t="s">
        <v>20</v>
      </c>
      <c r="G948" s="134">
        <v>13</v>
      </c>
      <c r="H948" s="134">
        <v>13</v>
      </c>
      <c r="I948" s="135">
        <v>23</v>
      </c>
    </row>
    <row r="949" spans="1:10" ht="15" hidden="1" customHeight="1">
      <c r="A949" s="134">
        <v>12</v>
      </c>
      <c r="B949" s="145" t="s">
        <v>97</v>
      </c>
      <c r="C949" s="146" t="s">
        <v>66</v>
      </c>
      <c r="D949" s="133"/>
      <c r="E949" s="133"/>
      <c r="F949" s="134" t="s">
        <v>20</v>
      </c>
      <c r="G949" s="134">
        <v>65</v>
      </c>
      <c r="H949" s="134">
        <v>65</v>
      </c>
      <c r="I949" s="135">
        <v>23</v>
      </c>
      <c r="J949" s="181"/>
    </row>
    <row r="950" spans="1:10" ht="15" hidden="1" customHeight="1">
      <c r="A950" s="134">
        <v>13</v>
      </c>
      <c r="B950" s="133" t="s">
        <v>67</v>
      </c>
      <c r="C950" s="133"/>
      <c r="D950" s="133"/>
      <c r="E950" s="133"/>
      <c r="F950" s="134" t="s">
        <v>20</v>
      </c>
      <c r="G950" s="134">
        <v>45</v>
      </c>
      <c r="H950" s="134">
        <v>45</v>
      </c>
      <c r="I950" s="135">
        <v>23</v>
      </c>
    </row>
    <row r="951" spans="1:10" ht="15" hidden="1" customHeight="1">
      <c r="A951" s="134" t="s">
        <v>88</v>
      </c>
      <c r="B951" s="134" t="s">
        <v>14</v>
      </c>
      <c r="C951" s="134" t="s">
        <v>15</v>
      </c>
      <c r="D951" s="134" t="s">
        <v>89</v>
      </c>
      <c r="E951" s="134" t="s">
        <v>90</v>
      </c>
      <c r="F951" s="134" t="s">
        <v>16</v>
      </c>
      <c r="G951" s="134" t="s">
        <v>91</v>
      </c>
      <c r="H951" s="134" t="s">
        <v>92</v>
      </c>
      <c r="I951" s="147" t="s">
        <v>74</v>
      </c>
    </row>
    <row r="952" spans="1:10" ht="15" hidden="1" customHeight="1">
      <c r="A952" s="148">
        <v>1</v>
      </c>
      <c r="B952" s="149" t="s">
        <v>93</v>
      </c>
      <c r="C952" s="148" t="s">
        <v>491</v>
      </c>
      <c r="D952" s="148" t="s">
        <v>522</v>
      </c>
      <c r="E952" s="149"/>
      <c r="F952" s="148" t="s">
        <v>20</v>
      </c>
      <c r="G952" s="148">
        <v>1</v>
      </c>
      <c r="H952" s="148">
        <v>1</v>
      </c>
      <c r="I952" s="148">
        <v>24</v>
      </c>
    </row>
    <row r="953" spans="1:10" ht="15" hidden="1" customHeight="1">
      <c r="A953" s="133"/>
      <c r="B953" s="133" t="s">
        <v>23</v>
      </c>
      <c r="C953" s="134" t="s">
        <v>32</v>
      </c>
      <c r="D953" s="133"/>
      <c r="E953" s="133"/>
      <c r="F953" s="134" t="s">
        <v>20</v>
      </c>
      <c r="G953" s="134">
        <v>2</v>
      </c>
      <c r="H953" s="134">
        <v>2</v>
      </c>
      <c r="I953" s="147">
        <v>24</v>
      </c>
    </row>
    <row r="954" spans="1:10" ht="15" hidden="1" customHeight="1">
      <c r="A954" s="133"/>
      <c r="B954" s="133" t="s">
        <v>23</v>
      </c>
      <c r="C954" s="134" t="s">
        <v>30</v>
      </c>
      <c r="D954" s="133"/>
      <c r="E954" s="133"/>
      <c r="F954" s="134" t="s">
        <v>20</v>
      </c>
      <c r="G954" s="134">
        <v>1</v>
      </c>
      <c r="H954" s="134">
        <v>1</v>
      </c>
      <c r="I954" s="147">
        <v>24</v>
      </c>
    </row>
    <row r="955" spans="1:10" ht="15" hidden="1" customHeight="1">
      <c r="A955" s="133"/>
      <c r="B955" s="133" t="s">
        <v>23</v>
      </c>
      <c r="C955" s="134" t="s">
        <v>28</v>
      </c>
      <c r="D955" s="133"/>
      <c r="E955" s="133"/>
      <c r="F955" s="134" t="s">
        <v>20</v>
      </c>
      <c r="G955" s="134">
        <v>1</v>
      </c>
      <c r="H955" s="134">
        <v>1</v>
      </c>
      <c r="I955" s="147">
        <v>24</v>
      </c>
    </row>
    <row r="956" spans="1:10" ht="15" hidden="1" customHeight="1">
      <c r="A956" s="133"/>
      <c r="B956" s="133" t="s">
        <v>94</v>
      </c>
      <c r="C956" s="134" t="s">
        <v>44</v>
      </c>
      <c r="D956" s="133"/>
      <c r="E956" s="133"/>
      <c r="F956" s="134" t="s">
        <v>20</v>
      </c>
      <c r="G956" s="134">
        <v>1</v>
      </c>
      <c r="H956" s="134">
        <v>1</v>
      </c>
      <c r="I956" s="147">
        <v>24</v>
      </c>
    </row>
    <row r="957" spans="1:10" ht="15" hidden="1" customHeight="1">
      <c r="A957" s="133"/>
      <c r="B957" s="133" t="s">
        <v>50</v>
      </c>
      <c r="C957" s="134" t="s">
        <v>95</v>
      </c>
      <c r="D957" s="133"/>
      <c r="E957" s="133"/>
      <c r="F957" s="134" t="s">
        <v>20</v>
      </c>
      <c r="G957" s="134">
        <v>3</v>
      </c>
      <c r="H957" s="134">
        <v>3</v>
      </c>
      <c r="I957" s="147">
        <v>24</v>
      </c>
    </row>
    <row r="958" spans="1:10" ht="15" hidden="1" customHeight="1">
      <c r="A958" s="133"/>
      <c r="B958" s="133" t="s">
        <v>52</v>
      </c>
      <c r="C958" s="134" t="s">
        <v>53</v>
      </c>
      <c r="D958" s="133"/>
      <c r="E958" s="133"/>
      <c r="F958" s="134" t="s">
        <v>20</v>
      </c>
      <c r="G958" s="134">
        <v>1</v>
      </c>
      <c r="H958" s="134">
        <v>1</v>
      </c>
      <c r="I958" s="147">
        <v>24</v>
      </c>
    </row>
    <row r="959" spans="1:10" ht="15" hidden="1" customHeight="1">
      <c r="A959" s="133"/>
      <c r="B959" s="133" t="s">
        <v>54</v>
      </c>
      <c r="C959" s="134" t="s">
        <v>95</v>
      </c>
      <c r="D959" s="133"/>
      <c r="E959" s="133"/>
      <c r="F959" s="134" t="s">
        <v>20</v>
      </c>
      <c r="G959" s="134">
        <v>4</v>
      </c>
      <c r="H959" s="134">
        <v>4</v>
      </c>
      <c r="I959" s="147">
        <v>24</v>
      </c>
    </row>
    <row r="960" spans="1:10" ht="15" hidden="1" customHeight="1">
      <c r="A960" s="148">
        <v>2</v>
      </c>
      <c r="B960" s="149" t="s">
        <v>93</v>
      </c>
      <c r="C960" s="148" t="s">
        <v>19</v>
      </c>
      <c r="D960" s="148" t="s">
        <v>523</v>
      </c>
      <c r="E960" s="149"/>
      <c r="F960" s="148" t="s">
        <v>20</v>
      </c>
      <c r="G960" s="148">
        <v>1</v>
      </c>
      <c r="H960" s="148">
        <v>1</v>
      </c>
      <c r="I960" s="148">
        <v>24</v>
      </c>
    </row>
    <row r="961" spans="1:9" ht="15" hidden="1" customHeight="1">
      <c r="A961" s="133"/>
      <c r="B961" s="133" t="s">
        <v>23</v>
      </c>
      <c r="C961" s="134" t="s">
        <v>30</v>
      </c>
      <c r="D961" s="133"/>
      <c r="E961" s="133"/>
      <c r="F961" s="134" t="s">
        <v>20</v>
      </c>
      <c r="G961" s="134">
        <v>1</v>
      </c>
      <c r="H961" s="134">
        <v>1</v>
      </c>
      <c r="I961" s="147">
        <v>24</v>
      </c>
    </row>
    <row r="962" spans="1:9" ht="15" hidden="1" customHeight="1">
      <c r="A962" s="133"/>
      <c r="B962" s="133" t="s">
        <v>23</v>
      </c>
      <c r="C962" s="134" t="s">
        <v>28</v>
      </c>
      <c r="D962" s="133"/>
      <c r="E962" s="133"/>
      <c r="F962" s="134" t="s">
        <v>20</v>
      </c>
      <c r="G962" s="134">
        <v>1</v>
      </c>
      <c r="H962" s="134">
        <v>1</v>
      </c>
      <c r="I962" s="147">
        <v>24</v>
      </c>
    </row>
    <row r="963" spans="1:9" ht="15" hidden="1" customHeight="1">
      <c r="A963" s="133"/>
      <c r="B963" s="133" t="s">
        <v>94</v>
      </c>
      <c r="C963" s="134" t="s">
        <v>44</v>
      </c>
      <c r="D963" s="133"/>
      <c r="E963" s="133"/>
      <c r="F963" s="134" t="s">
        <v>20</v>
      </c>
      <c r="G963" s="134">
        <v>1</v>
      </c>
      <c r="H963" s="134">
        <v>1</v>
      </c>
      <c r="I963" s="147">
        <v>24</v>
      </c>
    </row>
    <row r="964" spans="1:9" ht="15" hidden="1" customHeight="1">
      <c r="A964" s="133"/>
      <c r="B964" s="133" t="s">
        <v>50</v>
      </c>
      <c r="C964" s="134" t="s">
        <v>95</v>
      </c>
      <c r="D964" s="133"/>
      <c r="E964" s="133"/>
      <c r="F964" s="134" t="s">
        <v>20</v>
      </c>
      <c r="G964" s="134">
        <v>3</v>
      </c>
      <c r="H964" s="134">
        <v>3</v>
      </c>
      <c r="I964" s="147">
        <v>24</v>
      </c>
    </row>
    <row r="965" spans="1:9" ht="15" hidden="1" customHeight="1">
      <c r="A965" s="133"/>
      <c r="B965" s="133" t="s">
        <v>52</v>
      </c>
      <c r="C965" s="134" t="s">
        <v>53</v>
      </c>
      <c r="D965" s="133"/>
      <c r="E965" s="133"/>
      <c r="F965" s="134" t="s">
        <v>20</v>
      </c>
      <c r="G965" s="134">
        <v>1</v>
      </c>
      <c r="H965" s="134">
        <v>1</v>
      </c>
      <c r="I965" s="147">
        <v>24</v>
      </c>
    </row>
    <row r="966" spans="1:9" ht="15" hidden="1" customHeight="1">
      <c r="A966" s="133"/>
      <c r="B966" s="133" t="s">
        <v>54</v>
      </c>
      <c r="C966" s="134" t="s">
        <v>95</v>
      </c>
      <c r="D966" s="133"/>
      <c r="E966" s="133"/>
      <c r="F966" s="134" t="s">
        <v>20</v>
      </c>
      <c r="G966" s="134">
        <v>3</v>
      </c>
      <c r="H966" s="134">
        <v>3</v>
      </c>
      <c r="I966" s="147">
        <v>24</v>
      </c>
    </row>
    <row r="967" spans="1:9" ht="15" hidden="1" customHeight="1">
      <c r="A967" s="148">
        <v>3</v>
      </c>
      <c r="B967" s="149" t="s">
        <v>93</v>
      </c>
      <c r="C967" s="148" t="s">
        <v>19</v>
      </c>
      <c r="D967" s="148" t="s">
        <v>524</v>
      </c>
      <c r="E967" s="149"/>
      <c r="F967" s="148" t="s">
        <v>20</v>
      </c>
      <c r="G967" s="148">
        <v>4</v>
      </c>
      <c r="H967" s="148">
        <v>4</v>
      </c>
      <c r="I967" s="148">
        <v>24</v>
      </c>
    </row>
    <row r="968" spans="1:9" ht="15" hidden="1" customHeight="1">
      <c r="A968" s="133"/>
      <c r="B968" s="133" t="s">
        <v>96</v>
      </c>
      <c r="C968" s="134" t="s">
        <v>42</v>
      </c>
      <c r="D968" s="133"/>
      <c r="E968" s="133"/>
      <c r="F968" s="134" t="s">
        <v>20</v>
      </c>
      <c r="G968" s="134">
        <v>1</v>
      </c>
      <c r="H968" s="134">
        <v>4</v>
      </c>
      <c r="I968" s="147">
        <v>24</v>
      </c>
    </row>
    <row r="969" spans="1:9" ht="15" hidden="1" customHeight="1">
      <c r="A969" s="133"/>
      <c r="B969" s="133" t="s">
        <v>94</v>
      </c>
      <c r="C969" s="134" t="s">
        <v>44</v>
      </c>
      <c r="D969" s="133"/>
      <c r="E969" s="133"/>
      <c r="F969" s="134" t="s">
        <v>20</v>
      </c>
      <c r="G969" s="134">
        <v>1</v>
      </c>
      <c r="H969" s="134">
        <v>4</v>
      </c>
      <c r="I969" s="147">
        <v>24</v>
      </c>
    </row>
    <row r="970" spans="1:9" ht="15" hidden="1" customHeight="1">
      <c r="A970" s="133"/>
      <c r="B970" s="133" t="s">
        <v>50</v>
      </c>
      <c r="C970" s="134" t="s">
        <v>95</v>
      </c>
      <c r="D970" s="133"/>
      <c r="E970" s="133"/>
      <c r="F970" s="134" t="s">
        <v>20</v>
      </c>
      <c r="G970" s="134">
        <v>2</v>
      </c>
      <c r="H970" s="134">
        <v>8</v>
      </c>
      <c r="I970" s="147">
        <v>24</v>
      </c>
    </row>
    <row r="971" spans="1:9" ht="15" hidden="1" customHeight="1">
      <c r="A971" s="133"/>
      <c r="B971" s="133" t="s">
        <v>52</v>
      </c>
      <c r="C971" s="134" t="s">
        <v>53</v>
      </c>
      <c r="D971" s="133"/>
      <c r="E971" s="133"/>
      <c r="F971" s="134" t="s">
        <v>20</v>
      </c>
      <c r="G971" s="134">
        <v>1</v>
      </c>
      <c r="H971" s="134">
        <v>4</v>
      </c>
      <c r="I971" s="147">
        <v>24</v>
      </c>
    </row>
    <row r="972" spans="1:9" ht="15" hidden="1" customHeight="1">
      <c r="A972" s="148">
        <v>4</v>
      </c>
      <c r="B972" s="149" t="s">
        <v>93</v>
      </c>
      <c r="C972" s="148" t="s">
        <v>19</v>
      </c>
      <c r="D972" s="148" t="s">
        <v>525</v>
      </c>
      <c r="E972" s="149"/>
      <c r="F972" s="148" t="s">
        <v>20</v>
      </c>
      <c r="G972" s="148">
        <v>1</v>
      </c>
      <c r="H972" s="148">
        <v>7</v>
      </c>
      <c r="I972" s="148">
        <v>24</v>
      </c>
    </row>
    <row r="973" spans="1:9" ht="15" hidden="1" customHeight="1">
      <c r="A973" s="133"/>
      <c r="B973" s="133" t="s">
        <v>94</v>
      </c>
      <c r="C973" s="134" t="s">
        <v>44</v>
      </c>
      <c r="D973" s="133"/>
      <c r="E973" s="133"/>
      <c r="F973" s="134" t="s">
        <v>20</v>
      </c>
      <c r="G973" s="134">
        <v>1</v>
      </c>
      <c r="H973" s="134">
        <v>7</v>
      </c>
      <c r="I973" s="147">
        <v>24</v>
      </c>
    </row>
    <row r="974" spans="1:9" ht="15" hidden="1" customHeight="1">
      <c r="A974" s="134">
        <v>5</v>
      </c>
      <c r="B974" s="133" t="s">
        <v>55</v>
      </c>
      <c r="C974" s="144" t="s">
        <v>51</v>
      </c>
      <c r="D974" s="133"/>
      <c r="E974" s="133"/>
      <c r="F974" s="134" t="s">
        <v>20</v>
      </c>
      <c r="G974" s="134">
        <v>30</v>
      </c>
      <c r="H974" s="134">
        <v>30</v>
      </c>
      <c r="I974" s="147">
        <v>24</v>
      </c>
    </row>
    <row r="975" spans="1:9" ht="15" hidden="1" customHeight="1">
      <c r="A975" s="134">
        <v>6</v>
      </c>
      <c r="B975" s="145" t="s">
        <v>58</v>
      </c>
      <c r="C975" s="146" t="s">
        <v>59</v>
      </c>
      <c r="D975" s="133"/>
      <c r="E975" s="133"/>
      <c r="F975" s="134" t="s">
        <v>20</v>
      </c>
      <c r="G975" s="134">
        <v>25</v>
      </c>
      <c r="H975" s="134">
        <v>25</v>
      </c>
      <c r="I975" s="147">
        <v>24</v>
      </c>
    </row>
    <row r="976" spans="1:9" ht="15" hidden="1" customHeight="1">
      <c r="A976" s="134">
        <v>7</v>
      </c>
      <c r="B976" s="145" t="s">
        <v>58</v>
      </c>
      <c r="C976" s="146" t="s">
        <v>60</v>
      </c>
      <c r="D976" s="133"/>
      <c r="E976" s="133"/>
      <c r="F976" s="134" t="s">
        <v>20</v>
      </c>
      <c r="G976" s="134">
        <v>9</v>
      </c>
      <c r="H976" s="134">
        <v>9</v>
      </c>
      <c r="I976" s="147">
        <v>24</v>
      </c>
    </row>
    <row r="977" spans="1:9" ht="15" hidden="1" customHeight="1">
      <c r="A977" s="134">
        <v>8</v>
      </c>
      <c r="B977" s="145" t="s">
        <v>61</v>
      </c>
      <c r="C977" s="146" t="s">
        <v>62</v>
      </c>
      <c r="D977" s="133"/>
      <c r="E977" s="133"/>
      <c r="F977" s="134" t="s">
        <v>20</v>
      </c>
      <c r="G977" s="134">
        <v>86</v>
      </c>
      <c r="H977" s="134">
        <v>86</v>
      </c>
      <c r="I977" s="147">
        <v>24</v>
      </c>
    </row>
    <row r="978" spans="1:9" ht="15" hidden="1" customHeight="1">
      <c r="A978" s="134">
        <v>9</v>
      </c>
      <c r="B978" s="145" t="s">
        <v>63</v>
      </c>
      <c r="C978" s="146" t="s">
        <v>64</v>
      </c>
      <c r="D978" s="133"/>
      <c r="E978" s="133"/>
      <c r="F978" s="134" t="s">
        <v>20</v>
      </c>
      <c r="G978" s="134">
        <v>10</v>
      </c>
      <c r="H978" s="134">
        <v>10</v>
      </c>
      <c r="I978" s="147">
        <v>24</v>
      </c>
    </row>
    <row r="979" spans="1:9" ht="15" hidden="1" customHeight="1">
      <c r="A979" s="134">
        <v>10</v>
      </c>
      <c r="B979" s="145" t="s">
        <v>97</v>
      </c>
      <c r="C979" s="146" t="s">
        <v>66</v>
      </c>
      <c r="D979" s="133"/>
      <c r="E979" s="133"/>
      <c r="F979" s="134" t="s">
        <v>20</v>
      </c>
      <c r="G979" s="134">
        <v>65</v>
      </c>
      <c r="H979" s="134">
        <v>65</v>
      </c>
      <c r="I979" s="147">
        <v>24</v>
      </c>
    </row>
    <row r="980" spans="1:9" ht="15" hidden="1" customHeight="1">
      <c r="A980" s="134">
        <v>11</v>
      </c>
      <c r="B980" s="133" t="s">
        <v>67</v>
      </c>
      <c r="C980" s="133"/>
      <c r="D980" s="133"/>
      <c r="E980" s="133"/>
      <c r="F980" s="134" t="s">
        <v>20</v>
      </c>
      <c r="G980" s="134">
        <v>45</v>
      </c>
      <c r="H980" s="134">
        <v>45</v>
      </c>
      <c r="I980" s="147">
        <v>24</v>
      </c>
    </row>
  </sheetData>
  <autoFilter ref="A3:Z980" xr:uid="{00000000-0009-0000-0000-000004000000}">
    <filterColumn colId="8">
      <filters>
        <filter val="22"/>
      </filters>
    </filterColumn>
  </autoFilter>
  <customSheetViews>
    <customSheetView guid="{9332F6C9-DE87-4BFE-99D4-8538BE0A302F}" filter="1" showAutoFilter="1">
      <pageMargins left="0.7" right="0.7" top="0.75" bottom="0.75" header="0.3" footer="0.3"/>
      <autoFilter ref="A3:Z653" xr:uid="{00000000-0000-0000-0000-000000000000}"/>
    </customSheetView>
    <customSheetView guid="{847AB5C6-8C4C-4980-B0F5-7E98E9DB2F81}" filter="1" showAutoFilter="1">
      <pageMargins left="0.7" right="0.7" top="0.75" bottom="0.75" header="0.3" footer="0.3"/>
      <autoFilter ref="A3:Z653" xr:uid="{00000000-0000-0000-0000-000000000000}"/>
    </customSheetView>
  </customSheetViews>
  <mergeCells count="2">
    <mergeCell ref="B617:E617"/>
    <mergeCell ref="B663:E663"/>
  </mergeCells>
  <pageMargins left="0.7" right="0.7" top="0.75" bottom="0.75" header="0" footer="0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3:G56"/>
  <sheetViews>
    <sheetView workbookViewId="0">
      <selection activeCell="G224" sqref="G224"/>
    </sheetView>
  </sheetViews>
  <sheetFormatPr defaultColWidth="12.5703125" defaultRowHeight="15" customHeight="1"/>
  <cols>
    <col min="1" max="1" width="4.7109375" customWidth="1"/>
    <col min="2" max="2" width="35.7109375" bestFit="1" customWidth="1"/>
    <col min="3" max="3" width="12.42578125" customWidth="1"/>
    <col min="4" max="4" width="7.5703125" customWidth="1"/>
    <col min="5" max="5" width="14.28515625" bestFit="1" customWidth="1"/>
    <col min="6" max="6" width="16.140625" customWidth="1"/>
  </cols>
  <sheetData>
    <row r="3" spans="1:7" ht="12.75">
      <c r="A3" s="291" t="s">
        <v>13</v>
      </c>
      <c r="B3" s="293" t="s">
        <v>14</v>
      </c>
      <c r="C3" s="293" t="s">
        <v>15</v>
      </c>
      <c r="D3" s="293" t="s">
        <v>16</v>
      </c>
      <c r="E3" s="300" t="s">
        <v>98</v>
      </c>
      <c r="F3" s="300" t="s">
        <v>99</v>
      </c>
      <c r="G3" s="300" t="s">
        <v>100</v>
      </c>
    </row>
    <row r="4" spans="1:7" ht="12.75">
      <c r="A4" s="292"/>
      <c r="B4" s="292"/>
      <c r="C4" s="292"/>
      <c r="D4" s="292"/>
      <c r="E4" s="292"/>
      <c r="F4" s="292"/>
      <c r="G4" s="292"/>
    </row>
    <row r="5" spans="1:7" ht="15" customHeight="1">
      <c r="A5" s="5">
        <v>1</v>
      </c>
      <c r="B5" s="6" t="s">
        <v>18</v>
      </c>
      <c r="C5" s="5" t="s">
        <v>19</v>
      </c>
      <c r="D5" s="5" t="s">
        <v>20</v>
      </c>
      <c r="E5" s="28">
        <v>197</v>
      </c>
      <c r="F5" s="29">
        <v>11023</v>
      </c>
      <c r="G5" s="30">
        <f t="shared" ref="G5:G48" si="0">E5*F5</f>
        <v>2171531</v>
      </c>
    </row>
    <row r="6" spans="1:7" ht="15" customHeight="1">
      <c r="A6" s="5">
        <f t="shared" ref="A6:A24" si="1">A5+1</f>
        <v>2</v>
      </c>
      <c r="B6" s="6" t="s">
        <v>21</v>
      </c>
      <c r="C6" s="8" t="s">
        <v>22</v>
      </c>
      <c r="D6" s="5" t="s">
        <v>20</v>
      </c>
      <c r="E6" s="28">
        <v>10</v>
      </c>
      <c r="F6" s="29">
        <v>24318</v>
      </c>
      <c r="G6" s="30">
        <f t="shared" si="0"/>
        <v>243180</v>
      </c>
    </row>
    <row r="7" spans="1:7" ht="15" customHeight="1">
      <c r="A7" s="5">
        <f t="shared" si="1"/>
        <v>3</v>
      </c>
      <c r="B7" s="9" t="s">
        <v>23</v>
      </c>
      <c r="C7" s="10" t="s">
        <v>24</v>
      </c>
      <c r="D7" s="5" t="s">
        <v>20</v>
      </c>
      <c r="E7" s="28">
        <v>3</v>
      </c>
      <c r="F7" s="29">
        <v>4543</v>
      </c>
      <c r="G7" s="30">
        <f t="shared" si="0"/>
        <v>13629</v>
      </c>
    </row>
    <row r="8" spans="1:7" ht="15" customHeight="1">
      <c r="A8" s="5">
        <f t="shared" si="1"/>
        <v>4</v>
      </c>
      <c r="B8" s="9" t="s">
        <v>23</v>
      </c>
      <c r="C8" s="10" t="s">
        <v>25</v>
      </c>
      <c r="D8" s="5" t="s">
        <v>20</v>
      </c>
      <c r="E8" s="28">
        <v>5</v>
      </c>
      <c r="F8" s="29">
        <v>4543</v>
      </c>
      <c r="G8" s="30">
        <f t="shared" si="0"/>
        <v>22715</v>
      </c>
    </row>
    <row r="9" spans="1:7" ht="15" customHeight="1">
      <c r="A9" s="5">
        <f t="shared" si="1"/>
        <v>5</v>
      </c>
      <c r="B9" s="9" t="s">
        <v>23</v>
      </c>
      <c r="C9" s="10" t="s">
        <v>26</v>
      </c>
      <c r="D9" s="5" t="s">
        <v>20</v>
      </c>
      <c r="E9" s="28">
        <v>10</v>
      </c>
      <c r="F9" s="29">
        <v>4543</v>
      </c>
      <c r="G9" s="30">
        <f t="shared" si="0"/>
        <v>45430</v>
      </c>
    </row>
    <row r="10" spans="1:7" ht="15" customHeight="1">
      <c r="A10" s="5">
        <f t="shared" si="1"/>
        <v>6</v>
      </c>
      <c r="B10" s="9" t="s">
        <v>23</v>
      </c>
      <c r="C10" s="10" t="s">
        <v>27</v>
      </c>
      <c r="D10" s="5" t="s">
        <v>20</v>
      </c>
      <c r="E10" s="28">
        <v>3</v>
      </c>
      <c r="F10" s="29">
        <v>4543</v>
      </c>
      <c r="G10" s="30">
        <f t="shared" si="0"/>
        <v>13629</v>
      </c>
    </row>
    <row r="11" spans="1:7" ht="15" customHeight="1">
      <c r="A11" s="5">
        <f t="shared" si="1"/>
        <v>7</v>
      </c>
      <c r="B11" s="9" t="s">
        <v>23</v>
      </c>
      <c r="C11" s="10" t="s">
        <v>28</v>
      </c>
      <c r="D11" s="5" t="s">
        <v>20</v>
      </c>
      <c r="E11" s="28">
        <v>22</v>
      </c>
      <c r="F11" s="29">
        <v>4543</v>
      </c>
      <c r="G11" s="30">
        <f t="shared" si="0"/>
        <v>99946</v>
      </c>
    </row>
    <row r="12" spans="1:7" ht="15" customHeight="1">
      <c r="A12" s="5">
        <f t="shared" si="1"/>
        <v>8</v>
      </c>
      <c r="B12" s="9" t="s">
        <v>23</v>
      </c>
      <c r="C12" s="10" t="s">
        <v>29</v>
      </c>
      <c r="D12" s="5" t="s">
        <v>20</v>
      </c>
      <c r="E12" s="28">
        <v>8</v>
      </c>
      <c r="F12" s="29">
        <v>4543</v>
      </c>
      <c r="G12" s="30">
        <f t="shared" si="0"/>
        <v>36344</v>
      </c>
    </row>
    <row r="13" spans="1:7" ht="15" customHeight="1">
      <c r="A13" s="5">
        <f t="shared" si="1"/>
        <v>9</v>
      </c>
      <c r="B13" s="9" t="s">
        <v>23</v>
      </c>
      <c r="C13" s="10" t="s">
        <v>30</v>
      </c>
      <c r="D13" s="5" t="s">
        <v>20</v>
      </c>
      <c r="E13" s="28">
        <v>17</v>
      </c>
      <c r="F13" s="29">
        <v>4543</v>
      </c>
      <c r="G13" s="30">
        <f t="shared" si="0"/>
        <v>77231</v>
      </c>
    </row>
    <row r="14" spans="1:7" ht="15" customHeight="1">
      <c r="A14" s="5">
        <f t="shared" si="1"/>
        <v>10</v>
      </c>
      <c r="B14" s="9" t="s">
        <v>23</v>
      </c>
      <c r="C14" s="10" t="s">
        <v>31</v>
      </c>
      <c r="D14" s="5" t="s">
        <v>20</v>
      </c>
      <c r="E14" s="28">
        <v>6</v>
      </c>
      <c r="F14" s="29">
        <v>4543</v>
      </c>
      <c r="G14" s="30">
        <f t="shared" si="0"/>
        <v>27258</v>
      </c>
    </row>
    <row r="15" spans="1:7" ht="15" customHeight="1">
      <c r="A15" s="5">
        <f t="shared" si="1"/>
        <v>11</v>
      </c>
      <c r="B15" s="9" t="s">
        <v>23</v>
      </c>
      <c r="C15" s="10" t="s">
        <v>32</v>
      </c>
      <c r="D15" s="5" t="s">
        <v>20</v>
      </c>
      <c r="E15" s="28">
        <v>35</v>
      </c>
      <c r="F15" s="29">
        <v>4543</v>
      </c>
      <c r="G15" s="30">
        <f t="shared" si="0"/>
        <v>159005</v>
      </c>
    </row>
    <row r="16" spans="1:7" ht="15" customHeight="1">
      <c r="A16" s="5">
        <f t="shared" si="1"/>
        <v>12</v>
      </c>
      <c r="B16" s="6" t="s">
        <v>33</v>
      </c>
      <c r="C16" s="5" t="s">
        <v>34</v>
      </c>
      <c r="D16" s="5" t="s">
        <v>20</v>
      </c>
      <c r="E16" s="28">
        <v>1</v>
      </c>
      <c r="F16" s="29">
        <v>7288</v>
      </c>
      <c r="G16" s="30">
        <f t="shared" si="0"/>
        <v>7288</v>
      </c>
    </row>
    <row r="17" spans="1:7" ht="15" customHeight="1">
      <c r="A17" s="5">
        <f t="shared" si="1"/>
        <v>13</v>
      </c>
      <c r="B17" s="6" t="s">
        <v>33</v>
      </c>
      <c r="C17" s="5" t="s">
        <v>35</v>
      </c>
      <c r="D17" s="5" t="s">
        <v>20</v>
      </c>
      <c r="E17" s="28">
        <v>6</v>
      </c>
      <c r="F17" s="29">
        <v>7288</v>
      </c>
      <c r="G17" s="30">
        <f t="shared" si="0"/>
        <v>43728</v>
      </c>
    </row>
    <row r="18" spans="1:7" ht="15" customHeight="1">
      <c r="A18" s="5">
        <f t="shared" si="1"/>
        <v>14</v>
      </c>
      <c r="B18" s="6" t="s">
        <v>33</v>
      </c>
      <c r="C18" s="5" t="s">
        <v>36</v>
      </c>
      <c r="D18" s="5" t="s">
        <v>20</v>
      </c>
      <c r="E18" s="28">
        <v>15</v>
      </c>
      <c r="F18" s="29">
        <v>7288</v>
      </c>
      <c r="G18" s="30">
        <f t="shared" si="0"/>
        <v>109320</v>
      </c>
    </row>
    <row r="19" spans="1:7" ht="15" customHeight="1">
      <c r="A19" s="5">
        <f t="shared" si="1"/>
        <v>15</v>
      </c>
      <c r="B19" s="6" t="s">
        <v>33</v>
      </c>
      <c r="C19" s="5" t="s">
        <v>37</v>
      </c>
      <c r="D19" s="5" t="s">
        <v>20</v>
      </c>
      <c r="E19" s="28">
        <v>0</v>
      </c>
      <c r="F19" s="29">
        <v>7288</v>
      </c>
      <c r="G19" s="30">
        <f t="shared" si="0"/>
        <v>0</v>
      </c>
    </row>
    <row r="20" spans="1:7" ht="15" customHeight="1">
      <c r="A20" s="5">
        <f t="shared" si="1"/>
        <v>16</v>
      </c>
      <c r="B20" s="6" t="s">
        <v>33</v>
      </c>
      <c r="C20" s="5" t="s">
        <v>38</v>
      </c>
      <c r="D20" s="5" t="s">
        <v>20</v>
      </c>
      <c r="E20" s="28">
        <v>29</v>
      </c>
      <c r="F20" s="29">
        <v>7288</v>
      </c>
      <c r="G20" s="30">
        <f t="shared" si="0"/>
        <v>211352</v>
      </c>
    </row>
    <row r="21" spans="1:7" ht="15" customHeight="1">
      <c r="A21" s="5">
        <f t="shared" si="1"/>
        <v>17</v>
      </c>
      <c r="B21" s="6" t="s">
        <v>33</v>
      </c>
      <c r="C21" s="5" t="s">
        <v>39</v>
      </c>
      <c r="D21" s="5" t="s">
        <v>20</v>
      </c>
      <c r="E21" s="28">
        <v>0</v>
      </c>
      <c r="F21" s="29">
        <v>7288</v>
      </c>
      <c r="G21" s="30">
        <f t="shared" si="0"/>
        <v>0</v>
      </c>
    </row>
    <row r="22" spans="1:7" ht="15" customHeight="1">
      <c r="A22" s="5">
        <f t="shared" si="1"/>
        <v>18</v>
      </c>
      <c r="B22" s="6" t="s">
        <v>33</v>
      </c>
      <c r="C22" s="5" t="s">
        <v>40</v>
      </c>
      <c r="D22" s="5" t="s">
        <v>20</v>
      </c>
      <c r="E22" s="28">
        <v>0</v>
      </c>
      <c r="F22" s="29">
        <v>7288</v>
      </c>
      <c r="G22" s="30">
        <f t="shared" si="0"/>
        <v>0</v>
      </c>
    </row>
    <row r="23" spans="1:7" ht="15" customHeight="1">
      <c r="A23" s="5">
        <f t="shared" si="1"/>
        <v>19</v>
      </c>
      <c r="B23" s="6" t="s">
        <v>33</v>
      </c>
      <c r="C23" s="5" t="s">
        <v>41</v>
      </c>
      <c r="D23" s="5" t="s">
        <v>20</v>
      </c>
      <c r="E23" s="28">
        <v>0</v>
      </c>
      <c r="F23" s="29">
        <v>7288</v>
      </c>
      <c r="G23" s="30">
        <f t="shared" si="0"/>
        <v>0</v>
      </c>
    </row>
    <row r="24" spans="1:7" ht="15" customHeight="1">
      <c r="A24" s="5">
        <f t="shared" si="1"/>
        <v>20</v>
      </c>
      <c r="B24" s="6" t="s">
        <v>33</v>
      </c>
      <c r="C24" s="5" t="s">
        <v>42</v>
      </c>
      <c r="D24" s="5" t="s">
        <v>20</v>
      </c>
      <c r="E24" s="28">
        <v>43</v>
      </c>
      <c r="F24" s="29">
        <v>7288</v>
      </c>
      <c r="G24" s="30">
        <f t="shared" si="0"/>
        <v>313384</v>
      </c>
    </row>
    <row r="25" spans="1:7" ht="15" customHeight="1">
      <c r="A25" s="5">
        <f t="shared" ref="A25:A48" si="2">A24+1</f>
        <v>21</v>
      </c>
      <c r="B25" s="6" t="s">
        <v>43</v>
      </c>
      <c r="C25" s="10" t="s">
        <v>44</v>
      </c>
      <c r="D25" s="5" t="s">
        <v>20</v>
      </c>
      <c r="E25" s="28">
        <v>211</v>
      </c>
      <c r="F25" s="29">
        <v>4594</v>
      </c>
      <c r="G25" s="30">
        <f t="shared" si="0"/>
        <v>969334</v>
      </c>
    </row>
    <row r="26" spans="1:7" ht="15" customHeight="1">
      <c r="A26" s="5">
        <f t="shared" si="2"/>
        <v>22</v>
      </c>
      <c r="B26" s="6" t="s">
        <v>43</v>
      </c>
      <c r="C26" s="10" t="s">
        <v>45</v>
      </c>
      <c r="D26" s="5" t="s">
        <v>20</v>
      </c>
      <c r="E26" s="28">
        <v>0</v>
      </c>
      <c r="F26" s="29">
        <v>4603</v>
      </c>
      <c r="G26" s="30">
        <f t="shared" si="0"/>
        <v>0</v>
      </c>
    </row>
    <row r="27" spans="1:7" ht="15" customHeight="1">
      <c r="A27" s="5">
        <f t="shared" si="2"/>
        <v>23</v>
      </c>
      <c r="B27" s="6" t="s">
        <v>46</v>
      </c>
      <c r="C27" s="5" t="s">
        <v>49</v>
      </c>
      <c r="D27" s="5" t="s">
        <v>47</v>
      </c>
      <c r="E27" s="28">
        <v>19205</v>
      </c>
      <c r="F27" s="31">
        <v>45</v>
      </c>
      <c r="G27" s="30">
        <f t="shared" si="0"/>
        <v>864225</v>
      </c>
    </row>
    <row r="28" spans="1:7" ht="15" customHeight="1">
      <c r="A28" s="5">
        <f t="shared" si="2"/>
        <v>24</v>
      </c>
      <c r="B28" s="6" t="s">
        <v>46</v>
      </c>
      <c r="C28" s="5" t="s">
        <v>80</v>
      </c>
      <c r="D28" s="5" t="s">
        <v>47</v>
      </c>
      <c r="E28" s="28">
        <v>610</v>
      </c>
      <c r="F28" s="29">
        <v>110</v>
      </c>
      <c r="G28" s="30">
        <f t="shared" si="0"/>
        <v>67100</v>
      </c>
    </row>
    <row r="29" spans="1:7" ht="15" customHeight="1">
      <c r="A29" s="5">
        <f t="shared" si="2"/>
        <v>25</v>
      </c>
      <c r="B29" s="6" t="s">
        <v>46</v>
      </c>
      <c r="C29" s="5" t="s">
        <v>77</v>
      </c>
      <c r="D29" s="5" t="s">
        <v>47</v>
      </c>
      <c r="E29" s="28">
        <v>3780</v>
      </c>
      <c r="F29" s="29">
        <v>120</v>
      </c>
      <c r="G29" s="30">
        <f t="shared" si="0"/>
        <v>453600</v>
      </c>
    </row>
    <row r="30" spans="1:7" ht="15" customHeight="1">
      <c r="A30" s="5">
        <f t="shared" si="2"/>
        <v>26</v>
      </c>
      <c r="B30" s="6" t="s">
        <v>46</v>
      </c>
      <c r="C30" s="5" t="s">
        <v>82</v>
      </c>
      <c r="D30" s="5" t="s">
        <v>47</v>
      </c>
      <c r="E30" s="28">
        <v>0</v>
      </c>
      <c r="F30" s="29">
        <v>125</v>
      </c>
      <c r="G30" s="30">
        <f t="shared" si="0"/>
        <v>0</v>
      </c>
    </row>
    <row r="31" spans="1:7" ht="15" customHeight="1">
      <c r="A31" s="5">
        <f t="shared" si="2"/>
        <v>27</v>
      </c>
      <c r="B31" s="6" t="s">
        <v>46</v>
      </c>
      <c r="C31" s="5" t="s">
        <v>79</v>
      </c>
      <c r="D31" s="5" t="s">
        <v>47</v>
      </c>
      <c r="E31" s="28">
        <v>3050</v>
      </c>
      <c r="F31" s="29">
        <v>131</v>
      </c>
      <c r="G31" s="30">
        <f t="shared" si="0"/>
        <v>399550</v>
      </c>
    </row>
    <row r="32" spans="1:7" ht="15" customHeight="1">
      <c r="A32" s="5">
        <f t="shared" si="2"/>
        <v>28</v>
      </c>
      <c r="B32" s="6" t="s">
        <v>46</v>
      </c>
      <c r="C32" s="5" t="s">
        <v>83</v>
      </c>
      <c r="D32" s="5" t="s">
        <v>47</v>
      </c>
      <c r="E32" s="28">
        <v>0</v>
      </c>
      <c r="F32" s="29">
        <v>160</v>
      </c>
      <c r="G32" s="30">
        <f t="shared" si="0"/>
        <v>0</v>
      </c>
    </row>
    <row r="33" spans="1:7" ht="15" customHeight="1">
      <c r="A33" s="5">
        <f t="shared" si="2"/>
        <v>29</v>
      </c>
      <c r="B33" s="6" t="s">
        <v>46</v>
      </c>
      <c r="C33" s="5" t="s">
        <v>76</v>
      </c>
      <c r="D33" s="5" t="s">
        <v>47</v>
      </c>
      <c r="E33" s="28">
        <v>1600</v>
      </c>
      <c r="F33" s="29">
        <v>203</v>
      </c>
      <c r="G33" s="30">
        <f t="shared" si="0"/>
        <v>324800</v>
      </c>
    </row>
    <row r="34" spans="1:7" ht="15" customHeight="1">
      <c r="A34" s="5">
        <f t="shared" si="2"/>
        <v>30</v>
      </c>
      <c r="B34" s="6" t="s">
        <v>46</v>
      </c>
      <c r="C34" s="5" t="s">
        <v>84</v>
      </c>
      <c r="D34" s="5" t="s">
        <v>47</v>
      </c>
      <c r="E34" s="28">
        <v>0</v>
      </c>
      <c r="F34" s="29">
        <v>270</v>
      </c>
      <c r="G34" s="30">
        <f t="shared" si="0"/>
        <v>0</v>
      </c>
    </row>
    <row r="35" spans="1:7" ht="15" customHeight="1">
      <c r="A35" s="5">
        <f t="shared" si="2"/>
        <v>31</v>
      </c>
      <c r="B35" s="6" t="s">
        <v>46</v>
      </c>
      <c r="C35" s="5" t="s">
        <v>85</v>
      </c>
      <c r="D35" s="5" t="s">
        <v>47</v>
      </c>
      <c r="E35" s="28">
        <v>0</v>
      </c>
      <c r="F35" s="29">
        <v>520</v>
      </c>
      <c r="G35" s="30">
        <f t="shared" si="0"/>
        <v>0</v>
      </c>
    </row>
    <row r="36" spans="1:7" ht="15" customHeight="1">
      <c r="A36" s="5">
        <f t="shared" si="2"/>
        <v>32</v>
      </c>
      <c r="B36" s="6" t="s">
        <v>46</v>
      </c>
      <c r="C36" s="5" t="s">
        <v>86</v>
      </c>
      <c r="D36" s="5" t="s">
        <v>47</v>
      </c>
      <c r="E36" s="28">
        <v>0</v>
      </c>
      <c r="F36" s="29">
        <v>595</v>
      </c>
      <c r="G36" s="30">
        <f t="shared" si="0"/>
        <v>0</v>
      </c>
    </row>
    <row r="37" spans="1:7" ht="15" customHeight="1">
      <c r="A37" s="5">
        <f t="shared" si="2"/>
        <v>33</v>
      </c>
      <c r="B37" s="6" t="s">
        <v>48</v>
      </c>
      <c r="C37" s="5" t="s">
        <v>49</v>
      </c>
      <c r="D37" s="5" t="s">
        <v>20</v>
      </c>
      <c r="E37" s="28">
        <v>182</v>
      </c>
      <c r="F37" s="29">
        <v>0</v>
      </c>
      <c r="G37" s="30">
        <f t="shared" si="0"/>
        <v>0</v>
      </c>
    </row>
    <row r="38" spans="1:7" ht="15" customHeight="1">
      <c r="A38" s="5">
        <f t="shared" si="2"/>
        <v>34</v>
      </c>
      <c r="B38" s="9" t="s">
        <v>50</v>
      </c>
      <c r="C38" s="11" t="s">
        <v>51</v>
      </c>
      <c r="D38" s="5" t="s">
        <v>20</v>
      </c>
      <c r="E38" s="28">
        <v>290</v>
      </c>
      <c r="F38" s="29">
        <v>87</v>
      </c>
      <c r="G38" s="30">
        <f t="shared" si="0"/>
        <v>25230</v>
      </c>
    </row>
    <row r="39" spans="1:7" ht="15" customHeight="1">
      <c r="A39" s="5">
        <f t="shared" si="2"/>
        <v>35</v>
      </c>
      <c r="B39" s="9" t="s">
        <v>52</v>
      </c>
      <c r="C39" s="12" t="s">
        <v>53</v>
      </c>
      <c r="D39" s="5" t="s">
        <v>20</v>
      </c>
      <c r="E39" s="28">
        <v>136</v>
      </c>
      <c r="F39" s="29">
        <v>210</v>
      </c>
      <c r="G39" s="30">
        <f t="shared" si="0"/>
        <v>28560</v>
      </c>
    </row>
    <row r="40" spans="1:7">
      <c r="A40" s="5">
        <f t="shared" si="2"/>
        <v>36</v>
      </c>
      <c r="B40" s="9" t="s">
        <v>54</v>
      </c>
      <c r="C40" s="11" t="s">
        <v>51</v>
      </c>
      <c r="D40" s="5" t="s">
        <v>20</v>
      </c>
      <c r="E40" s="28">
        <v>140</v>
      </c>
      <c r="F40" s="29">
        <v>462</v>
      </c>
      <c r="G40" s="30">
        <f t="shared" si="0"/>
        <v>64680</v>
      </c>
    </row>
    <row r="41" spans="1:7">
      <c r="A41" s="5">
        <f t="shared" si="2"/>
        <v>37</v>
      </c>
      <c r="B41" s="13" t="s">
        <v>55</v>
      </c>
      <c r="C41" s="11" t="s">
        <v>51</v>
      </c>
      <c r="D41" s="5" t="s">
        <v>20</v>
      </c>
      <c r="E41" s="28">
        <v>504</v>
      </c>
      <c r="F41" s="29">
        <v>905</v>
      </c>
      <c r="G41" s="30">
        <f t="shared" si="0"/>
        <v>456120</v>
      </c>
    </row>
    <row r="42" spans="1:7">
      <c r="A42" s="5">
        <f t="shared" si="2"/>
        <v>38</v>
      </c>
      <c r="B42" s="13" t="s">
        <v>56</v>
      </c>
      <c r="C42" s="11" t="s">
        <v>57</v>
      </c>
      <c r="D42" s="5" t="s">
        <v>20</v>
      </c>
      <c r="E42" s="28">
        <v>0</v>
      </c>
      <c r="F42" s="29">
        <v>0</v>
      </c>
      <c r="G42" s="30">
        <f t="shared" si="0"/>
        <v>0</v>
      </c>
    </row>
    <row r="43" spans="1:7">
      <c r="A43" s="5">
        <f t="shared" si="2"/>
        <v>39</v>
      </c>
      <c r="B43" s="6" t="s">
        <v>58</v>
      </c>
      <c r="C43" s="5" t="s">
        <v>59</v>
      </c>
      <c r="D43" s="5" t="s">
        <v>20</v>
      </c>
      <c r="E43" s="28">
        <v>269</v>
      </c>
      <c r="F43" s="29">
        <v>445</v>
      </c>
      <c r="G43" s="30">
        <f t="shared" si="0"/>
        <v>119705</v>
      </c>
    </row>
    <row r="44" spans="1:7">
      <c r="A44" s="5">
        <f t="shared" si="2"/>
        <v>40</v>
      </c>
      <c r="B44" s="6" t="s">
        <v>58</v>
      </c>
      <c r="C44" s="5" t="s">
        <v>60</v>
      </c>
      <c r="D44" s="5" t="s">
        <v>20</v>
      </c>
      <c r="E44" s="28">
        <v>111</v>
      </c>
      <c r="F44" s="29">
        <v>445</v>
      </c>
      <c r="G44" s="30">
        <f t="shared" si="0"/>
        <v>49395</v>
      </c>
    </row>
    <row r="45" spans="1:7">
      <c r="A45" s="5">
        <f t="shared" si="2"/>
        <v>41</v>
      </c>
      <c r="B45" s="6" t="s">
        <v>61</v>
      </c>
      <c r="C45" s="5" t="s">
        <v>62</v>
      </c>
      <c r="D45" s="5" t="s">
        <v>20</v>
      </c>
      <c r="E45" s="28">
        <v>1012</v>
      </c>
      <c r="F45" s="29">
        <v>247.8</v>
      </c>
      <c r="G45" s="30">
        <f t="shared" si="0"/>
        <v>250773.6</v>
      </c>
    </row>
    <row r="46" spans="1:7">
      <c r="A46" s="5">
        <f t="shared" si="2"/>
        <v>42</v>
      </c>
      <c r="B46" s="6" t="s">
        <v>63</v>
      </c>
      <c r="C46" s="5" t="s">
        <v>64</v>
      </c>
      <c r="D46" s="5" t="s">
        <v>20</v>
      </c>
      <c r="E46" s="28">
        <v>197</v>
      </c>
      <c r="F46" s="29">
        <v>6395</v>
      </c>
      <c r="G46" s="30">
        <f t="shared" si="0"/>
        <v>1259815</v>
      </c>
    </row>
    <row r="47" spans="1:7">
      <c r="A47" s="5">
        <f t="shared" si="2"/>
        <v>43</v>
      </c>
      <c r="B47" s="6" t="s">
        <v>65</v>
      </c>
      <c r="C47" s="5" t="s">
        <v>66</v>
      </c>
      <c r="D47" s="5" t="s">
        <v>47</v>
      </c>
      <c r="E47" s="28">
        <v>900</v>
      </c>
      <c r="F47" s="29">
        <v>343.12</v>
      </c>
      <c r="G47" s="30">
        <f t="shared" si="0"/>
        <v>308808</v>
      </c>
    </row>
    <row r="48" spans="1:7">
      <c r="A48" s="5">
        <f t="shared" si="2"/>
        <v>44</v>
      </c>
      <c r="B48" s="9" t="s">
        <v>67</v>
      </c>
      <c r="C48" s="14"/>
      <c r="D48" s="5" t="s">
        <v>20</v>
      </c>
      <c r="E48" s="28">
        <v>602</v>
      </c>
      <c r="F48" s="29">
        <v>0</v>
      </c>
      <c r="G48" s="30">
        <f t="shared" si="0"/>
        <v>0</v>
      </c>
    </row>
    <row r="49" spans="2:7" ht="12.75">
      <c r="F49" s="32" t="s">
        <v>101</v>
      </c>
      <c r="G49" s="33">
        <f>SUM(G4:G48)</f>
        <v>9236665.5999999996</v>
      </c>
    </row>
    <row r="50" spans="2:7" ht="12.75">
      <c r="B50" s="301" t="s">
        <v>102</v>
      </c>
      <c r="C50" s="302"/>
      <c r="D50" s="302"/>
      <c r="E50" s="302"/>
      <c r="F50" s="302"/>
    </row>
    <row r="51" spans="2:7" ht="12.75">
      <c r="B51" s="32" t="s">
        <v>103</v>
      </c>
      <c r="C51" s="32" t="s">
        <v>104</v>
      </c>
      <c r="D51" s="32" t="s">
        <v>20</v>
      </c>
      <c r="E51" s="33">
        <f>E5+E6</f>
        <v>207</v>
      </c>
      <c r="F51" s="33">
        <f>2000</f>
        <v>2000</v>
      </c>
      <c r="G51" s="33">
        <f>E51*F51</f>
        <v>414000</v>
      </c>
    </row>
    <row r="52" spans="2:7" ht="12.75">
      <c r="B52" s="32" t="s">
        <v>105</v>
      </c>
      <c r="D52" s="32" t="s">
        <v>47</v>
      </c>
      <c r="E52" s="34">
        <f>E27</f>
        <v>19205</v>
      </c>
      <c r="F52" s="34">
        <v>150</v>
      </c>
      <c r="G52" s="33">
        <f>E52*F52</f>
        <v>2880750</v>
      </c>
    </row>
    <row r="53" spans="2:7" ht="12.75">
      <c r="B53" s="32" t="s">
        <v>106</v>
      </c>
      <c r="D53" s="32" t="s">
        <v>47</v>
      </c>
      <c r="E53" s="33">
        <f>E28+E29+E31+E33</f>
        <v>9040</v>
      </c>
      <c r="F53" s="34">
        <v>150</v>
      </c>
      <c r="G53" s="33">
        <f>E53*F53</f>
        <v>1356000</v>
      </c>
    </row>
    <row r="54" spans="2:7" ht="12.75">
      <c r="B54" s="301" t="s">
        <v>107</v>
      </c>
      <c r="C54" s="302"/>
      <c r="D54" s="302"/>
      <c r="E54" s="302"/>
      <c r="F54" s="302"/>
    </row>
    <row r="55" spans="2:7" ht="33.75">
      <c r="B55" s="35" t="s">
        <v>108</v>
      </c>
      <c r="C55" s="36"/>
      <c r="D55" s="37" t="s">
        <v>20</v>
      </c>
      <c r="E55" s="37">
        <v>1</v>
      </c>
      <c r="F55" s="38">
        <v>970732</v>
      </c>
      <c r="G55" s="39">
        <f>E55*F55</f>
        <v>970732</v>
      </c>
    </row>
    <row r="56" spans="2:7" ht="12.75">
      <c r="B56" s="32" t="s">
        <v>109</v>
      </c>
      <c r="D56" s="32" t="s">
        <v>20</v>
      </c>
      <c r="E56" s="32">
        <v>14</v>
      </c>
      <c r="F56" s="34">
        <v>10240</v>
      </c>
      <c r="G56" s="39">
        <f>E56*F56</f>
        <v>143360</v>
      </c>
    </row>
  </sheetData>
  <mergeCells count="9">
    <mergeCell ref="G3:G4"/>
    <mergeCell ref="B50:F50"/>
    <mergeCell ref="B54:F5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4:A33"/>
  <sheetViews>
    <sheetView workbookViewId="0"/>
  </sheetViews>
  <sheetFormatPr defaultColWidth="12.5703125" defaultRowHeight="15" customHeight="1"/>
  <cols>
    <col min="1" max="1" width="6.42578125" customWidth="1"/>
    <col min="2" max="2" width="36.140625" customWidth="1"/>
  </cols>
  <sheetData>
    <row r="4" spans="1:1">
      <c r="A4" s="32">
        <v>1</v>
      </c>
    </row>
    <row r="5" spans="1:1">
      <c r="A5" s="40">
        <f t="shared" ref="A5:A33" si="0">A4+1</f>
        <v>2</v>
      </c>
    </row>
    <row r="6" spans="1:1">
      <c r="A6" s="40">
        <f t="shared" si="0"/>
        <v>3</v>
      </c>
    </row>
    <row r="7" spans="1:1">
      <c r="A7" s="40">
        <f t="shared" si="0"/>
        <v>4</v>
      </c>
    </row>
    <row r="8" spans="1:1">
      <c r="A8" s="40">
        <f t="shared" si="0"/>
        <v>5</v>
      </c>
    </row>
    <row r="9" spans="1:1">
      <c r="A9" s="40">
        <f t="shared" si="0"/>
        <v>6</v>
      </c>
    </row>
    <row r="10" spans="1:1">
      <c r="A10" s="40">
        <f t="shared" si="0"/>
        <v>7</v>
      </c>
    </row>
    <row r="11" spans="1:1">
      <c r="A11" s="40">
        <f t="shared" si="0"/>
        <v>8</v>
      </c>
    </row>
    <row r="12" spans="1:1">
      <c r="A12" s="40">
        <f t="shared" si="0"/>
        <v>9</v>
      </c>
    </row>
    <row r="13" spans="1:1">
      <c r="A13" s="40">
        <f t="shared" si="0"/>
        <v>10</v>
      </c>
    </row>
    <row r="14" spans="1:1">
      <c r="A14" s="40">
        <f t="shared" si="0"/>
        <v>11</v>
      </c>
    </row>
    <row r="15" spans="1:1">
      <c r="A15" s="40">
        <f t="shared" si="0"/>
        <v>12</v>
      </c>
    </row>
    <row r="16" spans="1:1">
      <c r="A16" s="40">
        <f t="shared" si="0"/>
        <v>13</v>
      </c>
    </row>
    <row r="17" spans="1:1">
      <c r="A17" s="40">
        <f t="shared" si="0"/>
        <v>14</v>
      </c>
    </row>
    <row r="18" spans="1:1">
      <c r="A18" s="40">
        <f t="shared" si="0"/>
        <v>15</v>
      </c>
    </row>
    <row r="19" spans="1:1">
      <c r="A19" s="40">
        <f t="shared" si="0"/>
        <v>16</v>
      </c>
    </row>
    <row r="20" spans="1:1">
      <c r="A20" s="40">
        <f t="shared" si="0"/>
        <v>17</v>
      </c>
    </row>
    <row r="21" spans="1:1">
      <c r="A21" s="40">
        <f t="shared" si="0"/>
        <v>18</v>
      </c>
    </row>
    <row r="22" spans="1:1">
      <c r="A22" s="40">
        <f t="shared" si="0"/>
        <v>19</v>
      </c>
    </row>
    <row r="23" spans="1:1">
      <c r="A23" s="40">
        <f t="shared" si="0"/>
        <v>20</v>
      </c>
    </row>
    <row r="24" spans="1:1">
      <c r="A24" s="40">
        <f t="shared" si="0"/>
        <v>21</v>
      </c>
    </row>
    <row r="25" spans="1:1">
      <c r="A25" s="40">
        <f t="shared" si="0"/>
        <v>22</v>
      </c>
    </row>
    <row r="26" spans="1:1">
      <c r="A26" s="40">
        <f t="shared" si="0"/>
        <v>23</v>
      </c>
    </row>
    <row r="27" spans="1:1">
      <c r="A27" s="40">
        <f t="shared" si="0"/>
        <v>24</v>
      </c>
    </row>
    <row r="28" spans="1:1">
      <c r="A28" s="40">
        <f t="shared" si="0"/>
        <v>25</v>
      </c>
    </row>
    <row r="29" spans="1:1">
      <c r="A29" s="40">
        <f t="shared" si="0"/>
        <v>26</v>
      </c>
    </row>
    <row r="30" spans="1:1">
      <c r="A30" s="40">
        <f t="shared" si="0"/>
        <v>27</v>
      </c>
    </row>
    <row r="31" spans="1:1">
      <c r="A31" s="40">
        <f t="shared" si="0"/>
        <v>28</v>
      </c>
    </row>
    <row r="32" spans="1:1">
      <c r="A32" s="40">
        <f t="shared" si="0"/>
        <v>29</v>
      </c>
    </row>
    <row r="33" spans="1:1">
      <c r="A33" s="40">
        <f t="shared" si="0"/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V1000"/>
  <sheetViews>
    <sheetView workbookViewId="0"/>
  </sheetViews>
  <sheetFormatPr defaultColWidth="12.5703125" defaultRowHeight="15" customHeight="1"/>
  <cols>
    <col min="1" max="1" width="4.28515625" customWidth="1"/>
    <col min="2" max="2" width="11" customWidth="1"/>
    <col min="3" max="22" width="6.42578125" customWidth="1"/>
    <col min="23" max="26" width="11" customWidth="1"/>
  </cols>
  <sheetData>
    <row r="1" spans="1:22" ht="15.75" customHeight="1"/>
    <row r="2" spans="1:22" ht="15.75" customHeight="1"/>
    <row r="3" spans="1:22" ht="15.75" customHeight="1">
      <c r="A3" s="41" t="s">
        <v>0</v>
      </c>
      <c r="B3" s="42" t="s">
        <v>110</v>
      </c>
      <c r="C3" s="43" t="s">
        <v>111</v>
      </c>
      <c r="D3" s="43" t="s">
        <v>112</v>
      </c>
      <c r="E3" s="43" t="s">
        <v>113</v>
      </c>
      <c r="F3" s="43" t="s">
        <v>114</v>
      </c>
      <c r="G3" s="43" t="s">
        <v>115</v>
      </c>
      <c r="H3" s="43" t="s">
        <v>116</v>
      </c>
      <c r="I3" s="43" t="s">
        <v>117</v>
      </c>
      <c r="J3" s="43" t="s">
        <v>118</v>
      </c>
      <c r="K3" s="43" t="s">
        <v>119</v>
      </c>
      <c r="L3" s="43" t="s">
        <v>120</v>
      </c>
      <c r="M3" s="43" t="s">
        <v>121</v>
      </c>
      <c r="N3" s="43" t="s">
        <v>122</v>
      </c>
      <c r="O3" s="43" t="s">
        <v>123</v>
      </c>
      <c r="P3" s="43" t="s">
        <v>124</v>
      </c>
      <c r="Q3" s="43" t="s">
        <v>125</v>
      </c>
      <c r="R3" s="43" t="s">
        <v>126</v>
      </c>
      <c r="S3" s="43" t="s">
        <v>127</v>
      </c>
      <c r="T3" s="43" t="s">
        <v>128</v>
      </c>
      <c r="U3" s="43" t="s">
        <v>129</v>
      </c>
      <c r="V3" s="43" t="s">
        <v>130</v>
      </c>
    </row>
    <row r="4" spans="1:22" ht="15.75" customHeight="1">
      <c r="A4" s="44">
        <v>1</v>
      </c>
      <c r="B4" s="45" t="s">
        <v>131</v>
      </c>
      <c r="C4" s="45">
        <f>'спецификация общая'!E4</f>
        <v>0</v>
      </c>
      <c r="D4" s="45">
        <f>'спецификация общая'!E3</f>
        <v>11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75" customHeight="1">
      <c r="A5" s="44">
        <v>2</v>
      </c>
      <c r="B5" s="45" t="s">
        <v>132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5.75" customHeight="1">
      <c r="A6" s="44">
        <v>3</v>
      </c>
      <c r="B6" s="45" t="s">
        <v>133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5.75" customHeight="1">
      <c r="A7" s="44">
        <v>4</v>
      </c>
      <c r="B7" s="45" t="s">
        <v>134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15.75" customHeight="1">
      <c r="A8" s="44">
        <v>5</v>
      </c>
      <c r="B8" s="45" t="s">
        <v>135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5.75" customHeight="1">
      <c r="A9" s="44">
        <v>6</v>
      </c>
      <c r="B9" s="45" t="s">
        <v>136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5.75" customHeight="1">
      <c r="A10" s="44">
        <v>7</v>
      </c>
      <c r="B10" s="45" t="s">
        <v>137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5.75" customHeight="1">
      <c r="A11" s="44">
        <v>8</v>
      </c>
      <c r="B11" s="45" t="s">
        <v>138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5.75" customHeight="1">
      <c r="A12" s="44">
        <v>9</v>
      </c>
      <c r="B12" s="45" t="s">
        <v>139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5.75" customHeight="1">
      <c r="A13" s="44">
        <v>10</v>
      </c>
      <c r="B13" s="45" t="s">
        <v>140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5.75" customHeight="1">
      <c r="A14" s="44">
        <v>11</v>
      </c>
      <c r="B14" s="45" t="s">
        <v>141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5.75" customHeight="1">
      <c r="A15" s="44">
        <v>12</v>
      </c>
      <c r="B15" s="45" t="s">
        <v>142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5.75" customHeight="1">
      <c r="A16" s="44">
        <v>13</v>
      </c>
      <c r="B16" s="45" t="s">
        <v>143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15.75" customHeight="1">
      <c r="A17" s="44">
        <v>14</v>
      </c>
      <c r="B17" s="45" t="s">
        <v>144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5.75" customHeight="1"/>
    <row r="19" spans="1:22" ht="15.75" customHeight="1"/>
    <row r="20" spans="1:22" ht="15.75" customHeight="1"/>
    <row r="21" spans="1:22" ht="15.75" customHeight="1"/>
    <row r="22" spans="1:22" ht="15.75" customHeight="1"/>
    <row r="23" spans="1:22" ht="15.75" customHeight="1"/>
    <row r="24" spans="1:22" ht="15.75" customHeight="1"/>
    <row r="25" spans="1:22" ht="15.75" customHeight="1"/>
    <row r="26" spans="1:22" ht="15.75" customHeight="1"/>
    <row r="27" spans="1:22" ht="15.75" customHeight="1"/>
    <row r="28" spans="1:22" ht="15.75" customHeight="1"/>
    <row r="29" spans="1:22" ht="15.75" customHeight="1"/>
    <row r="30" spans="1:22" ht="15.75" customHeight="1"/>
    <row r="31" spans="1:22" ht="15.75" customHeight="1"/>
    <row r="32" spans="1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X1000"/>
  <sheetViews>
    <sheetView workbookViewId="0"/>
  </sheetViews>
  <sheetFormatPr defaultColWidth="12.5703125" defaultRowHeight="15" customHeight="1"/>
  <cols>
    <col min="1" max="1" width="3.42578125" customWidth="1"/>
    <col min="2" max="2" width="11" customWidth="1"/>
    <col min="3" max="18" width="4.85546875" customWidth="1"/>
    <col min="19" max="19" width="8.85546875" customWidth="1"/>
    <col min="20" max="26" width="11" customWidth="1"/>
  </cols>
  <sheetData>
    <row r="1" spans="1:24" ht="15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24" ht="15.75" customHeight="1">
      <c r="A2" s="304" t="s">
        <v>0</v>
      </c>
      <c r="B2" s="305" t="s">
        <v>110</v>
      </c>
      <c r="C2" s="306" t="s">
        <v>145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  <c r="S2" s="303" t="str">
        <f>'спецификация общая'!B39&amp;" "&amp;'спецификация общая'!C39</f>
        <v>Разъем SC/APC SC/APC</v>
      </c>
      <c r="T2" s="303" t="str">
        <f>'спецификация общая'!B40&amp;" "&amp;'спецификация общая'!C40</f>
        <v>Разъем SC/UPC SC/UPC</v>
      </c>
      <c r="U2" s="303" t="str">
        <f>'спецификация общая'!B41&amp;" "&amp;'спецификация общая'!C41</f>
        <v>Узел крепления УК-Н лайт</v>
      </c>
      <c r="V2" s="307" t="str">
        <f>'спецификация общая'!B43&amp;" "&amp;'спецификация общая'!C43</f>
        <v>Зажим для кабеля типа FTTH ODWAK</v>
      </c>
      <c r="W2" s="303" t="str">
        <f>'спецификация общая'!B44&amp;" "&amp;'спецификация общая'!C44</f>
        <v>Кронштейн Лайт-1</v>
      </c>
      <c r="X2" s="303" t="str">
        <f>'спецификация общая'!B45&amp;" "&amp;'спецификация общая'!C45</f>
        <v>Лента монтажная AISI 304</v>
      </c>
    </row>
    <row r="3" spans="1:24" ht="23.25" customHeight="1">
      <c r="A3" s="292"/>
      <c r="B3" s="292"/>
      <c r="C3" s="47">
        <v>1</v>
      </c>
      <c r="D3" s="47">
        <v>2</v>
      </c>
      <c r="E3" s="47">
        <v>3</v>
      </c>
      <c r="F3" s="47">
        <v>4</v>
      </c>
      <c r="G3" s="47">
        <v>5</v>
      </c>
      <c r="H3" s="47">
        <v>6</v>
      </c>
      <c r="I3" s="47">
        <v>7</v>
      </c>
      <c r="J3" s="47">
        <v>8</v>
      </c>
      <c r="K3" s="47">
        <v>9</v>
      </c>
      <c r="L3" s="47">
        <v>10</v>
      </c>
      <c r="M3" s="47">
        <v>11</v>
      </c>
      <c r="N3" s="47">
        <v>12</v>
      </c>
      <c r="O3" s="47">
        <v>13</v>
      </c>
      <c r="P3" s="47">
        <v>14</v>
      </c>
      <c r="Q3" s="47">
        <v>15</v>
      </c>
      <c r="R3" s="47">
        <v>16</v>
      </c>
      <c r="S3" s="292"/>
      <c r="T3" s="292"/>
      <c r="U3" s="292"/>
      <c r="V3" s="292"/>
      <c r="W3" s="292"/>
      <c r="X3" s="292"/>
    </row>
    <row r="4" spans="1:24" ht="15.75" customHeight="1">
      <c r="A4" s="44">
        <v>1</v>
      </c>
      <c r="B4" s="45" t="s">
        <v>131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18"/>
      <c r="T4" s="18"/>
      <c r="U4" s="18"/>
      <c r="V4" s="18"/>
      <c r="W4" s="18"/>
      <c r="X4" s="18"/>
    </row>
    <row r="5" spans="1:24" ht="15.75" customHeight="1">
      <c r="A5" s="44">
        <v>2</v>
      </c>
      <c r="B5" s="45" t="s">
        <v>132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18"/>
      <c r="T5" s="18"/>
      <c r="U5" s="18"/>
      <c r="V5" s="18"/>
      <c r="W5" s="18"/>
      <c r="X5" s="18"/>
    </row>
    <row r="6" spans="1:24" ht="15.75" customHeight="1">
      <c r="A6" s="44">
        <v>3</v>
      </c>
      <c r="B6" s="45" t="s">
        <v>133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18"/>
      <c r="T6" s="18"/>
      <c r="U6" s="18"/>
      <c r="V6" s="18"/>
      <c r="W6" s="18"/>
      <c r="X6" s="18"/>
    </row>
    <row r="7" spans="1:24" ht="15.75" customHeight="1">
      <c r="A7" s="44">
        <v>4</v>
      </c>
      <c r="B7" s="45" t="s">
        <v>134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18"/>
      <c r="T7" s="18"/>
      <c r="U7" s="18"/>
      <c r="V7" s="18"/>
      <c r="W7" s="18"/>
      <c r="X7" s="18"/>
    </row>
    <row r="8" spans="1:24" ht="15.75" customHeight="1">
      <c r="A8" s="44">
        <v>5</v>
      </c>
      <c r="B8" s="45" t="s">
        <v>135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18"/>
      <c r="T8" s="18"/>
      <c r="U8" s="18"/>
      <c r="V8" s="18"/>
      <c r="W8" s="18"/>
      <c r="X8" s="18"/>
    </row>
    <row r="9" spans="1:24" ht="15.75" customHeight="1">
      <c r="A9" s="44">
        <v>6</v>
      </c>
      <c r="B9" s="45" t="s">
        <v>136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18"/>
      <c r="T9" s="18"/>
      <c r="U9" s="18"/>
      <c r="V9" s="18"/>
      <c r="W9" s="18"/>
      <c r="X9" s="18"/>
    </row>
    <row r="10" spans="1:24" ht="15.75" customHeight="1">
      <c r="A10" s="44">
        <v>7</v>
      </c>
      <c r="B10" s="45" t="s">
        <v>137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18"/>
      <c r="T10" s="18"/>
      <c r="U10" s="18"/>
      <c r="V10" s="18"/>
      <c r="W10" s="18"/>
      <c r="X10" s="18"/>
    </row>
    <row r="11" spans="1:24" ht="15.75" customHeight="1">
      <c r="A11" s="44">
        <v>8</v>
      </c>
      <c r="B11" s="45" t="s">
        <v>138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18"/>
      <c r="T11" s="18"/>
      <c r="U11" s="18"/>
      <c r="V11" s="18"/>
      <c r="W11" s="18"/>
      <c r="X11" s="18"/>
    </row>
    <row r="12" spans="1:24" ht="15.75" customHeight="1">
      <c r="A12" s="44">
        <v>9</v>
      </c>
      <c r="B12" s="45" t="s">
        <v>139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18"/>
      <c r="T12" s="18"/>
      <c r="U12" s="18"/>
      <c r="V12" s="18"/>
      <c r="W12" s="18"/>
      <c r="X12" s="18"/>
    </row>
    <row r="13" spans="1:24" ht="15.75" customHeight="1">
      <c r="A13" s="44">
        <v>10</v>
      </c>
      <c r="B13" s="45" t="s">
        <v>140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18"/>
      <c r="T13" s="18"/>
      <c r="U13" s="18"/>
      <c r="V13" s="18"/>
      <c r="W13" s="18"/>
      <c r="X13" s="18"/>
    </row>
    <row r="14" spans="1:24" ht="15.75" customHeight="1">
      <c r="A14" s="44">
        <v>11</v>
      </c>
      <c r="B14" s="45" t="s">
        <v>141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18"/>
      <c r="T14" s="18"/>
      <c r="U14" s="18"/>
      <c r="V14" s="18"/>
      <c r="W14" s="18"/>
      <c r="X14" s="18"/>
    </row>
    <row r="15" spans="1:24" ht="15.75" customHeight="1">
      <c r="A15" s="44">
        <v>12</v>
      </c>
      <c r="B15" s="45" t="s">
        <v>142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18"/>
      <c r="T15" s="18"/>
      <c r="U15" s="18"/>
      <c r="V15" s="18"/>
      <c r="W15" s="18"/>
      <c r="X15" s="18"/>
    </row>
    <row r="16" spans="1:24" ht="15.75" customHeight="1">
      <c r="A16" s="44">
        <v>13</v>
      </c>
      <c r="B16" s="45" t="s">
        <v>143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18"/>
      <c r="T16" s="18"/>
      <c r="U16" s="18"/>
      <c r="V16" s="18"/>
      <c r="W16" s="18"/>
      <c r="X16" s="18"/>
    </row>
    <row r="17" spans="1:24" ht="15.75" customHeight="1">
      <c r="A17" s="44">
        <v>14</v>
      </c>
      <c r="B17" s="45" t="s">
        <v>144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18"/>
      <c r="T17" s="18"/>
      <c r="U17" s="18"/>
      <c r="V17" s="18"/>
      <c r="W17" s="18"/>
      <c r="X17" s="18"/>
    </row>
    <row r="18" spans="1:24" ht="15.75" customHeight="1">
      <c r="A18" s="44">
        <v>15</v>
      </c>
      <c r="B18" s="45" t="s">
        <v>146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18"/>
      <c r="T18" s="18"/>
      <c r="U18" s="18"/>
      <c r="V18" s="18"/>
      <c r="W18" s="18"/>
      <c r="X18" s="18"/>
    </row>
    <row r="19" spans="1:24" ht="15.75" customHeight="1">
      <c r="A19" s="44">
        <v>16</v>
      </c>
      <c r="B19" s="45" t="s">
        <v>147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8"/>
      <c r="T19" s="18"/>
      <c r="U19" s="18"/>
      <c r="V19" s="18"/>
      <c r="W19" s="18"/>
      <c r="X19" s="18"/>
    </row>
    <row r="20" spans="1:24" ht="15.75" customHeight="1">
      <c r="A20" s="44">
        <v>17</v>
      </c>
      <c r="B20" s="45" t="s">
        <v>148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8"/>
      <c r="T20" s="18"/>
      <c r="U20" s="18"/>
      <c r="V20" s="18"/>
      <c r="W20" s="18"/>
      <c r="X20" s="18"/>
    </row>
    <row r="21" spans="1:24" ht="15.75" customHeight="1">
      <c r="A21" s="44">
        <v>18</v>
      </c>
      <c r="B21" s="45" t="s">
        <v>149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18"/>
      <c r="T21" s="18"/>
      <c r="U21" s="18"/>
      <c r="V21" s="18"/>
      <c r="W21" s="18"/>
      <c r="X21" s="18"/>
    </row>
    <row r="22" spans="1:24" ht="15.75" customHeight="1">
      <c r="A22" s="44">
        <v>19</v>
      </c>
      <c r="B22" s="45" t="s">
        <v>150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8"/>
      <c r="T22" s="18"/>
      <c r="U22" s="18"/>
      <c r="V22" s="18"/>
      <c r="W22" s="18"/>
      <c r="X22" s="18"/>
    </row>
    <row r="23" spans="1:24" ht="15.75" customHeight="1">
      <c r="A23" s="44">
        <v>20</v>
      </c>
      <c r="B23" s="45" t="s">
        <v>151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8"/>
      <c r="T23" s="18"/>
      <c r="U23" s="18"/>
      <c r="V23" s="18"/>
      <c r="W23" s="18"/>
      <c r="X23" s="18"/>
    </row>
    <row r="24" spans="1:24" ht="15.75" customHeight="1">
      <c r="A24" s="44">
        <v>21</v>
      </c>
      <c r="B24" s="45" t="s">
        <v>152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8"/>
      <c r="T24" s="18"/>
      <c r="U24" s="18"/>
      <c r="V24" s="18"/>
      <c r="W24" s="18"/>
      <c r="X24" s="18"/>
    </row>
    <row r="25" spans="1:24" ht="15.75" customHeight="1">
      <c r="A25" s="44">
        <v>22</v>
      </c>
      <c r="B25" s="45" t="s">
        <v>153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18"/>
      <c r="T25" s="18"/>
      <c r="U25" s="18"/>
      <c r="V25" s="18"/>
      <c r="W25" s="18"/>
      <c r="X25" s="18"/>
    </row>
    <row r="26" spans="1:24" ht="15.75" customHeight="1">
      <c r="A26" s="44">
        <v>23</v>
      </c>
      <c r="B26" s="45" t="s">
        <v>154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8"/>
      <c r="T26" s="18"/>
      <c r="U26" s="18"/>
      <c r="V26" s="18"/>
      <c r="W26" s="18"/>
      <c r="X26" s="18"/>
    </row>
    <row r="27" spans="1:24" ht="15.75" customHeight="1">
      <c r="A27" s="44">
        <v>24</v>
      </c>
      <c r="B27" s="45" t="s">
        <v>155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18"/>
      <c r="T27" s="18"/>
      <c r="U27" s="18"/>
      <c r="V27" s="18"/>
      <c r="W27" s="18"/>
      <c r="X27" s="18"/>
    </row>
    <row r="28" spans="1:24" ht="15.75" customHeight="1">
      <c r="A28" s="44">
        <v>25</v>
      </c>
      <c r="B28" s="45" t="s">
        <v>156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18"/>
      <c r="T28" s="18"/>
      <c r="U28" s="18"/>
      <c r="V28" s="18"/>
      <c r="W28" s="18"/>
      <c r="X28" s="18"/>
    </row>
    <row r="29" spans="1:24" ht="15.75" customHeight="1">
      <c r="A29" s="44">
        <v>26</v>
      </c>
      <c r="B29" s="45" t="s">
        <v>157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18"/>
      <c r="T29" s="18"/>
      <c r="U29" s="18"/>
      <c r="V29" s="18"/>
      <c r="W29" s="18"/>
      <c r="X29" s="18"/>
    </row>
    <row r="30" spans="1:24" ht="15.75" customHeight="1">
      <c r="A30" s="44">
        <v>27</v>
      </c>
      <c r="B30" s="45" t="s">
        <v>158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18"/>
      <c r="T30" s="18"/>
      <c r="U30" s="18"/>
      <c r="V30" s="18"/>
      <c r="W30" s="18"/>
      <c r="X30" s="18"/>
    </row>
    <row r="31" spans="1:24" ht="15.75" customHeight="1">
      <c r="A31" s="44">
        <v>28</v>
      </c>
      <c r="B31" s="45" t="s">
        <v>159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8"/>
      <c r="T31" s="18"/>
      <c r="U31" s="18"/>
      <c r="V31" s="18"/>
      <c r="W31" s="18"/>
      <c r="X31" s="18"/>
    </row>
    <row r="32" spans="1:24" ht="15.75" customHeight="1">
      <c r="A32" s="44">
        <v>29</v>
      </c>
      <c r="B32" s="45" t="s">
        <v>160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18"/>
      <c r="T32" s="18"/>
      <c r="U32" s="18"/>
      <c r="V32" s="18"/>
      <c r="W32" s="18"/>
      <c r="X32" s="18"/>
    </row>
    <row r="33" spans="1:24" ht="15.75" customHeight="1">
      <c r="A33" s="44">
        <v>30</v>
      </c>
      <c r="B33" s="45" t="s">
        <v>161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18"/>
      <c r="T33" s="18"/>
      <c r="U33" s="18"/>
      <c r="V33" s="18"/>
      <c r="W33" s="18"/>
      <c r="X33" s="18"/>
    </row>
    <row r="34" spans="1:24" ht="15.75" customHeight="1"/>
    <row r="35" spans="1:24" ht="15.75" customHeight="1"/>
    <row r="36" spans="1:24" ht="15.75" customHeight="1"/>
    <row r="37" spans="1:24" ht="15.75" customHeight="1"/>
    <row r="38" spans="1:24" ht="15.75" customHeight="1"/>
    <row r="39" spans="1:24" ht="15.75" customHeight="1"/>
    <row r="40" spans="1:24" ht="15.75" customHeight="1"/>
    <row r="41" spans="1:24" ht="15.75" customHeight="1"/>
    <row r="42" spans="1:24" ht="15.75" customHeight="1"/>
    <row r="43" spans="1:24" ht="15.75" customHeight="1"/>
    <row r="44" spans="1:24" ht="15.75" customHeight="1"/>
    <row r="45" spans="1:24" ht="15.75" customHeight="1"/>
    <row r="46" spans="1:24" ht="15.75" customHeight="1"/>
    <row r="47" spans="1:24" ht="15.75" customHeight="1"/>
    <row r="48" spans="1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W2:W3"/>
    <mergeCell ref="X2:X3"/>
    <mergeCell ref="A2:A3"/>
    <mergeCell ref="B2:B3"/>
    <mergeCell ref="C2:R2"/>
    <mergeCell ref="S2:S3"/>
    <mergeCell ref="T2:T3"/>
    <mergeCell ref="U2:U3"/>
    <mergeCell ref="V2:V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Распределение работы</vt:lpstr>
      <vt:lpstr>Кабельный журнал</vt:lpstr>
      <vt:lpstr>свод кабелей</vt:lpstr>
      <vt:lpstr>спецификация общая</vt:lpstr>
      <vt:lpstr>Спецификации сегментов</vt:lpstr>
      <vt:lpstr>Смета оборудования и материалов</vt:lpstr>
      <vt:lpstr>Лист5</vt:lpstr>
      <vt:lpstr>Общий свод оборуд.</vt:lpstr>
      <vt:lpstr>Общий свод матер.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Федоренко</dc:creator>
  <cp:lastModifiedBy>Максим Федоренко</cp:lastModifiedBy>
  <dcterms:created xsi:type="dcterms:W3CDTF">2023-10-12T05:44:47Z</dcterms:created>
  <dcterms:modified xsi:type="dcterms:W3CDTF">2023-11-08T04:06:11Z</dcterms:modified>
</cp:coreProperties>
</file>